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giannuz/Documents/My_Manuscripts/2019.BOLA2_hematology/Final/"/>
    </mc:Choice>
  </mc:AlternateContent>
  <bookViews>
    <workbookView xWindow="380" yWindow="460" windowWidth="30120" windowHeight="18720" tabRatio="500"/>
  </bookViews>
  <sheets>
    <sheet name="Table S1" sheetId="8" r:id="rId1"/>
    <sheet name="Table S2" sheetId="9" r:id="rId2"/>
    <sheet name="Table S3" sheetId="1" r:id="rId3"/>
    <sheet name="Table S4" sheetId="15" r:id="rId4"/>
    <sheet name="Table S5" sheetId="7" r:id="rId5"/>
    <sheet name="Table S6" sheetId="3" r:id="rId6"/>
    <sheet name="Table S7" sheetId="4" r:id="rId7"/>
    <sheet name="Table S8" sheetId="5" r:id="rId8"/>
    <sheet name="Table S9" sheetId="6" r:id="rId9"/>
    <sheet name="Table S10" sheetId="11" r:id="rId10"/>
    <sheet name="Table S11" sheetId="10" r:id="rId11"/>
    <sheet name="Table S12" sheetId="12" r:id="rId12"/>
    <sheet name="Table S13" sheetId="13" r:id="rId13"/>
    <sheet name="Table S14" sheetId="2" r:id="rId14"/>
    <sheet name="Table S15" sheetId="14" r:id="rId1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6" i="1" l="1"/>
  <c r="I44" i="1"/>
  <c r="I43" i="1"/>
  <c r="I42" i="1"/>
  <c r="I35" i="1"/>
  <c r="I34" i="1"/>
  <c r="I33" i="1"/>
  <c r="I41" i="1"/>
  <c r="I40" i="1"/>
  <c r="I32" i="1"/>
  <c r="I31" i="1"/>
  <c r="I39" i="1"/>
  <c r="I30" i="1"/>
  <c r="I29" i="1"/>
  <c r="I28" i="1"/>
  <c r="I27" i="1"/>
  <c r="I26" i="1"/>
  <c r="I22" i="1"/>
  <c r="I21" i="1"/>
  <c r="I16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<sst xmlns="http://schemas.openxmlformats.org/spreadsheetml/2006/main" count="2074" uniqueCount="427">
  <si>
    <t>Individual</t>
  </si>
  <si>
    <t>Family_ID</t>
  </si>
  <si>
    <t>Kinship</t>
  </si>
  <si>
    <t>Inheritance</t>
  </si>
  <si>
    <t>Gender</t>
  </si>
  <si>
    <t>BOLA2_CN</t>
  </si>
  <si>
    <t>TELO</t>
  </si>
  <si>
    <t>CENT</t>
  </si>
  <si>
    <t>Anemia</t>
  </si>
  <si>
    <t>Age</t>
  </si>
  <si>
    <t>Iron umol/l</t>
  </si>
  <si>
    <t>Transferrin g/l</t>
  </si>
  <si>
    <t>Ferritin ng/ml</t>
  </si>
  <si>
    <t>Coefficient of saturation</t>
  </si>
  <si>
    <t>Anisocytosis</t>
  </si>
  <si>
    <t>HGB</t>
  </si>
  <si>
    <t>HCT</t>
  </si>
  <si>
    <t>MCV</t>
  </si>
  <si>
    <t>MCH</t>
  </si>
  <si>
    <t>RDW</t>
  </si>
  <si>
    <t>WBC</t>
  </si>
  <si>
    <t>Notes</t>
  </si>
  <si>
    <t>proband</t>
  </si>
  <si>
    <t>M</t>
  </si>
  <si>
    <t>Yes</t>
  </si>
  <si>
    <t>NA</t>
  </si>
  <si>
    <t>No</t>
  </si>
  <si>
    <t>mother</t>
  </si>
  <si>
    <t>F</t>
  </si>
  <si>
    <t>sibling</t>
  </si>
  <si>
    <t>mat</t>
  </si>
  <si>
    <t>de novo</t>
  </si>
  <si>
    <t>Low Iron</t>
  </si>
  <si>
    <t>* no selection by gender, all ages combined</t>
  </si>
  <si>
    <t>210-474</t>
  </si>
  <si>
    <t>10.9-16.3</t>
  </si>
  <si>
    <t>Normal range</t>
  </si>
  <si>
    <t>The laboratory mouse</t>
  </si>
  <si>
    <t>136.8 (70.0-184.8)</t>
  </si>
  <si>
    <t>14.30 (5.70-17.00)</t>
  </si>
  <si>
    <t>Female</t>
  </si>
  <si>
    <t>138.0 (102.0-190.4)</t>
  </si>
  <si>
    <t>13.10 (4.10-16.80)</t>
  </si>
  <si>
    <t>Male</t>
  </si>
  <si>
    <t>Median (range 2.5-97.5%)</t>
  </si>
  <si>
    <t>Mazzaccara et al. 2008 (C57BL/6J)</t>
  </si>
  <si>
    <t>14.6 (13.8-15.8)</t>
  </si>
  <si>
    <t>14.6 (13.3-15.4)</t>
  </si>
  <si>
    <t>Mean (range 2.5-97.5%)</t>
  </si>
  <si>
    <t>Schalm's Veterinary Hematology 2010</t>
  </si>
  <si>
    <t>11.8-14.9</t>
  </si>
  <si>
    <t>Normal values</t>
  </si>
  <si>
    <t>Centre de PhénoGénomique, EPFL</t>
  </si>
  <si>
    <t>Mouse</t>
  </si>
  <si>
    <t>121 (28-221)</t>
  </si>
  <si>
    <t>11.8 (9.0-14.7)</t>
  </si>
  <si>
    <t>Mean (reference interval)</t>
  </si>
  <si>
    <t>Fowler's zoo and wild animal medicine 2015*</t>
  </si>
  <si>
    <t>Orangutan</t>
  </si>
  <si>
    <t>12.02 (0.74)</t>
  </si>
  <si>
    <t>12.28 (0.70)</t>
  </si>
  <si>
    <t>Mean (SD)</t>
  </si>
  <si>
    <t>McClure, Keeling, Guilloud, 1972</t>
  </si>
  <si>
    <t>92 (37-177)</t>
  </si>
  <si>
    <t>12.4 (9.5-15.5)</t>
  </si>
  <si>
    <t>Gorilla</t>
  </si>
  <si>
    <t>113 (NA)</t>
  </si>
  <si>
    <t>13.4 (10.1-17.0)</t>
  </si>
  <si>
    <t>Bonobo</t>
  </si>
  <si>
    <t>13.47 (0.60)</t>
  </si>
  <si>
    <t>14.42 (1.50)</t>
  </si>
  <si>
    <t>Herndon 2001</t>
  </si>
  <si>
    <t>13.9 (0.9)</t>
  </si>
  <si>
    <t>15.5 (1.2)</t>
  </si>
  <si>
    <t>Ihrig et al. 2001</t>
  </si>
  <si>
    <t>100.8 (28.7-172.8)</t>
  </si>
  <si>
    <t>13.6 (11.5-15.7)</t>
  </si>
  <si>
    <t>122.4 (45.9-199)</t>
  </si>
  <si>
    <t>15.4 (13.9-16.9)</t>
  </si>
  <si>
    <t>Mean (range as mean +/- 2 SD)</t>
  </si>
  <si>
    <t>Howell 2003</t>
  </si>
  <si>
    <t>90 (23-152)</t>
  </si>
  <si>
    <t>14.0 (10.3-17.4)</t>
  </si>
  <si>
    <t>Chimpanzee</t>
  </si>
  <si>
    <t>82 (50-170)</t>
  </si>
  <si>
    <t>94 (65-176)</t>
  </si>
  <si>
    <t>Mean (normal range)</t>
  </si>
  <si>
    <t>University of Illinois Medical Center</t>
  </si>
  <si>
    <t>13 (12-16)</t>
  </si>
  <si>
    <t>15 (14-18)</t>
  </si>
  <si>
    <t>Color Atlas of Hematology 2004</t>
  </si>
  <si>
    <t>Human</t>
  </si>
  <si>
    <t>Iron (ug/dL)</t>
  </si>
  <si>
    <t>Hemoglobin (g/dL)</t>
  </si>
  <si>
    <t>Value type</t>
  </si>
  <si>
    <t>Source</t>
  </si>
  <si>
    <r>
      <t>10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/ul</t>
    </r>
  </si>
  <si>
    <t>Number of Nucleated red blood cells</t>
  </si>
  <si>
    <t>#NRBC</t>
  </si>
  <si>
    <t>Number of Large unknown cells</t>
  </si>
  <si>
    <t>#LUC</t>
  </si>
  <si>
    <t>Number of Basophils</t>
  </si>
  <si>
    <t>#BASO</t>
  </si>
  <si>
    <t>Number of Eosinophils</t>
  </si>
  <si>
    <t>#EOS</t>
  </si>
  <si>
    <t>Number of Monocytes</t>
  </si>
  <si>
    <t>#MONO</t>
  </si>
  <si>
    <t>Number of Lymphocytes</t>
  </si>
  <si>
    <t>#LYMPH</t>
  </si>
  <si>
    <t>Number of Neutrophils</t>
  </si>
  <si>
    <t>#NEUTR</t>
  </si>
  <si>
    <t>%</t>
  </si>
  <si>
    <t>Percentage of Nucleated red blood cells</t>
  </si>
  <si>
    <t>%NRBC</t>
  </si>
  <si>
    <t>Percentage of Large unknown cells</t>
  </si>
  <si>
    <t>%LUC</t>
  </si>
  <si>
    <t>Percentage of Basophils</t>
  </si>
  <si>
    <t>%BASO</t>
  </si>
  <si>
    <t>Percentage of Eosinophils</t>
  </si>
  <si>
    <t>%EOS</t>
  </si>
  <si>
    <t>Percentage of Monocytes</t>
  </si>
  <si>
    <t>%MONO</t>
  </si>
  <si>
    <t>Percentage of Lymphocytes</t>
  </si>
  <si>
    <t>%LYMPH</t>
  </si>
  <si>
    <t>Percentage of Neutrophils</t>
  </si>
  <si>
    <t>%NEUTR</t>
  </si>
  <si>
    <t>White blood cells</t>
  </si>
  <si>
    <t>WHITE BLOOD CELLS</t>
  </si>
  <si>
    <t>pg/PLT</t>
  </si>
  <si>
    <t>Mean platelet mass</t>
  </si>
  <si>
    <t>MPM</t>
  </si>
  <si>
    <t>g/dl</t>
  </si>
  <si>
    <t>Platelet component distribution width</t>
  </si>
  <si>
    <t>PCDW</t>
  </si>
  <si>
    <t>Mean platelet component concentration</t>
  </si>
  <si>
    <t>MPC</t>
  </si>
  <si>
    <t>Plateletcrit</t>
  </si>
  <si>
    <t>PCT</t>
  </si>
  <si>
    <t>Platelet distribution width</t>
  </si>
  <si>
    <t>PDW</t>
  </si>
  <si>
    <t>fl/PLT</t>
  </si>
  <si>
    <t>Mean platelet volume</t>
  </si>
  <si>
    <t>MPV</t>
  </si>
  <si>
    <t>Platelets</t>
  </si>
  <si>
    <t>PLT</t>
  </si>
  <si>
    <t>PLATELETS</t>
  </si>
  <si>
    <r>
      <t>10</t>
    </r>
    <r>
      <rPr>
        <vertAlign val="superscript"/>
        <sz val="11"/>
        <color theme="1"/>
        <rFont val="Calibri"/>
        <family val="2"/>
        <scheme val="minor"/>
      </rPr>
      <t>9</t>
    </r>
    <r>
      <rPr>
        <sz val="12"/>
        <color theme="1"/>
        <rFont val="Calibri"/>
        <family val="2"/>
        <scheme val="minor"/>
      </rPr>
      <t>/l</t>
    </r>
  </si>
  <si>
    <t>Number  of high mature Reticulocytes</t>
  </si>
  <si>
    <t>#H-RTC</t>
  </si>
  <si>
    <t>Percentage of high mature Reticulocytes</t>
  </si>
  <si>
    <t>%H-RTC</t>
  </si>
  <si>
    <t>Number  of medium mature Reticulocytes</t>
  </si>
  <si>
    <t>#M-RTC</t>
  </si>
  <si>
    <t>Percentage of medium mature Reticulocytes</t>
  </si>
  <si>
    <t>%M-RTC</t>
  </si>
  <si>
    <t>Number of low mature Reticulocytes</t>
  </si>
  <si>
    <t>#L-RTC</t>
  </si>
  <si>
    <t>Percentage of low mature Reticulocytes</t>
  </si>
  <si>
    <t>%L-RTC</t>
  </si>
  <si>
    <t>pg/RTC</t>
  </si>
  <si>
    <t>Red cell hemoglobin content reticulocytes</t>
  </si>
  <si>
    <t>CHr</t>
  </si>
  <si>
    <t>g/dL</t>
  </si>
  <si>
    <t>Mean corpuscular hemoglobin concentration reticulocytes</t>
  </si>
  <si>
    <t>MCHCr</t>
  </si>
  <si>
    <t>fl/RTC</t>
  </si>
  <si>
    <t>Mean corpuscular volume reticulocytes</t>
  </si>
  <si>
    <t>MCVr</t>
  </si>
  <si>
    <t>Number of Reticulocytes</t>
  </si>
  <si>
    <t>#RETIC</t>
  </si>
  <si>
    <t>Percentage of Reticulocytes</t>
  </si>
  <si>
    <t>%RETIC</t>
  </si>
  <si>
    <t>RETICULOCYTES</t>
  </si>
  <si>
    <t>Hemoglobin concentration distribution width</t>
  </si>
  <si>
    <t>HDW</t>
  </si>
  <si>
    <t>Red cell distribution width</t>
  </si>
  <si>
    <t>pg/RBC</t>
  </si>
  <si>
    <t>Red cell hemoglobin content</t>
  </si>
  <si>
    <t>CH</t>
  </si>
  <si>
    <t>Mean corpuscular hemoglobin concentration</t>
  </si>
  <si>
    <t>MCHC</t>
  </si>
  <si>
    <t>Mean corpuscular hemoglobin</t>
  </si>
  <si>
    <t>fl/RBC</t>
  </si>
  <si>
    <t>Mean corpuscular volume</t>
  </si>
  <si>
    <t>Hematocrit</t>
  </si>
  <si>
    <t>Hemoglobin</t>
  </si>
  <si>
    <t>Number of mature Red blood cells</t>
  </si>
  <si>
    <t>#RBCm</t>
  </si>
  <si>
    <t>Percentage of mature Red blood cells</t>
  </si>
  <si>
    <t>%RBCm</t>
  </si>
  <si>
    <r>
      <t>10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>/ul</t>
    </r>
  </si>
  <si>
    <t>Red blood cells (RBD + RTC)</t>
  </si>
  <si>
    <t>RBC</t>
  </si>
  <si>
    <t>RED BLOOD CELLS</t>
  </si>
  <si>
    <t>P-val</t>
  </si>
  <si>
    <t>sd</t>
  </si>
  <si>
    <t>mean</t>
  </si>
  <si>
    <t>Unit</t>
  </si>
  <si>
    <t>Del/+ (n=7)</t>
  </si>
  <si>
    <t>+/+ (n=6)</t>
  </si>
  <si>
    <t>Del/+ (n=5)</t>
  </si>
  <si>
    <t>+/+ (n=8)</t>
  </si>
  <si>
    <t>Del/+ (n=8)</t>
  </si>
  <si>
    <t>+/+ (n=9)</t>
  </si>
  <si>
    <t>Del/+ (n=6)</t>
  </si>
  <si>
    <t>50 weeks</t>
  </si>
  <si>
    <t>29 weeks</t>
  </si>
  <si>
    <t>15 weeks</t>
  </si>
  <si>
    <t>7 weeks</t>
  </si>
  <si>
    <t>Females</t>
  </si>
  <si>
    <t>Males</t>
  </si>
  <si>
    <t>Dup/+ (n=9)</t>
  </si>
  <si>
    <t>+/+ (n=10)</t>
  </si>
  <si>
    <t>Dup/+ (n=10)</t>
  </si>
  <si>
    <t>Dup/+ (n=12)</t>
  </si>
  <si>
    <t>Dup/+ (n=11)</t>
  </si>
  <si>
    <t>+/+ (n=7)</t>
  </si>
  <si>
    <t>ko/+ (n=10)</t>
  </si>
  <si>
    <t>ko/ko (n=10)</t>
  </si>
  <si>
    <t>Beta</t>
  </si>
  <si>
    <t>8 weeks</t>
  </si>
  <si>
    <t>17 weeks</t>
  </si>
  <si>
    <t>n</t>
  </si>
  <si>
    <t>+/+</t>
  </si>
  <si>
    <t>ko/+</t>
  </si>
  <si>
    <t>ko/ko</t>
  </si>
  <si>
    <t>22 weeks</t>
  </si>
  <si>
    <t>Sex</t>
  </si>
  <si>
    <t>Iron ~ n_copies</t>
  </si>
  <si>
    <t>P-val &lt; 0.05</t>
  </si>
  <si>
    <t>Males in shared cages</t>
  </si>
  <si>
    <t>Males in single cages</t>
  </si>
  <si>
    <t>ko/+ (n=11)</t>
  </si>
  <si>
    <t>ko/ko (n=9)</t>
  </si>
  <si>
    <t>ko/ko (n=11)</t>
  </si>
  <si>
    <t>ko/+ (n=9)</t>
  </si>
  <si>
    <t>0.05 &lt; P-val &lt; 0.1</t>
  </si>
  <si>
    <t>Iron ~ n_copies + weight</t>
  </si>
  <si>
    <t>n_copies</t>
  </si>
  <si>
    <t>weight</t>
  </si>
  <si>
    <t>single-cage effect</t>
  </si>
  <si>
    <t>Iron ~ n_copies + husbandry</t>
  </si>
  <si>
    <t>Iron ~ n_copies + weight + husbandry</t>
  </si>
  <si>
    <t>Del/+</t>
  </si>
  <si>
    <t>Iron ~ Genotype</t>
  </si>
  <si>
    <t>Iron ~ Genotype + weight</t>
  </si>
  <si>
    <t>Iron ~ Genotype + husbandry</t>
  </si>
  <si>
    <t>Iron ~ Genotype + weight + husbandry</t>
  </si>
  <si>
    <t>Genotype</t>
  </si>
  <si>
    <t>Line</t>
  </si>
  <si>
    <t>Dup/+</t>
  </si>
  <si>
    <t>Del/+ or Dup/+</t>
  </si>
  <si>
    <t>beta</t>
  </si>
  <si>
    <t>se</t>
  </si>
  <si>
    <t>P</t>
  </si>
  <si>
    <t>HBconc</t>
  </si>
  <si>
    <t>IRF</t>
  </si>
  <si>
    <t>MCHconc</t>
  </si>
  <si>
    <t>MRCV</t>
  </si>
  <si>
    <t>MRV</t>
  </si>
  <si>
    <t>PLTc</t>
  </si>
  <si>
    <t>PLTcrit</t>
  </si>
  <si>
    <t>PLTdistr</t>
  </si>
  <si>
    <t>RBCc</t>
  </si>
  <si>
    <t>RBCdistr</t>
  </si>
  <si>
    <t>RETc</t>
  </si>
  <si>
    <t>RETp</t>
  </si>
  <si>
    <t>hlsRETc</t>
  </si>
  <si>
    <t>hlsRETp</t>
  </si>
  <si>
    <t>Both genders</t>
  </si>
  <si>
    <t>Red blood cell (erythrocyte) count</t>
  </si>
  <si>
    <t>Haemoglobin concentration</t>
  </si>
  <si>
    <t>Haematocrit percentage</t>
  </si>
  <si>
    <t>Mean corpuscular haemoglobin</t>
  </si>
  <si>
    <t>Mean corpuscular haemoglobin concentration</t>
  </si>
  <si>
    <t>Red blood cell (erythrocyte) distribution width</t>
  </si>
  <si>
    <t>Reticulocyte percentage</t>
  </si>
  <si>
    <t>Reticulocyte count</t>
  </si>
  <si>
    <t>Mean reticulocyte volume</t>
  </si>
  <si>
    <t>Immature reticulocyte fraction</t>
  </si>
  <si>
    <t>Platelet count</t>
  </si>
  <si>
    <t>Mean platelet (thrombocyte) volume</t>
  </si>
  <si>
    <t>Platelet crit</t>
  </si>
  <si>
    <t>Mean sphered cell volume</t>
  </si>
  <si>
    <t>High light scatter reticulocyte percentage</t>
  </si>
  <si>
    <t>High light scatter reticulocyte count</t>
  </si>
  <si>
    <t>Trait</t>
  </si>
  <si>
    <t>Short name</t>
  </si>
  <si>
    <t>P &lt; 0.05</t>
  </si>
  <si>
    <t>mean_del</t>
  </si>
  <si>
    <t>sd_del</t>
  </si>
  <si>
    <t>mean_ctrl</t>
  </si>
  <si>
    <t>sd_ctrl</t>
  </si>
  <si>
    <t>mean_dup</t>
  </si>
  <si>
    <t>sd_dup</t>
  </si>
  <si>
    <t>P_ctrl_vs_del</t>
  </si>
  <si>
    <t>P_ctrl_vs_dup</t>
  </si>
  <si>
    <t>10^12 cells/L</t>
  </si>
  <si>
    <t>10^9 cells/L</t>
  </si>
  <si>
    <t>fL</t>
  </si>
  <si>
    <t>pg</t>
  </si>
  <si>
    <t>ratio</t>
  </si>
  <si>
    <t>Family Member</t>
  </si>
  <si>
    <t>Initially identified proband</t>
  </si>
  <si>
    <t>ZPP</t>
  </si>
  <si>
    <t>Serum Fe</t>
  </si>
  <si>
    <t>TIBC</t>
  </si>
  <si>
    <t>Tf sat</t>
  </si>
  <si>
    <t>Age (w)</t>
  </si>
  <si>
    <t>ug/g</t>
  </si>
  <si>
    <t>g</t>
  </si>
  <si>
    <t>Spleen weight</t>
  </si>
  <si>
    <t>Total spleen iron</t>
  </si>
  <si>
    <t>+/+ (n=5)</t>
  </si>
  <si>
    <t>ko/+ (n=5)</t>
  </si>
  <si>
    <t>ko/ko (n=5)</t>
  </si>
  <si>
    <t>ko/ko (n=8)</t>
  </si>
  <si>
    <t>T-test +/+ vs ko/ko</t>
  </si>
  <si>
    <t>T-test</t>
  </si>
  <si>
    <t>ko/ko (n=6)</t>
  </si>
  <si>
    <t>ug/dL blood</t>
  </si>
  <si>
    <t>umol/mol heme</t>
  </si>
  <si>
    <t>ug/dL</t>
  </si>
  <si>
    <t>Liver iron</t>
  </si>
  <si>
    <t>Spleen iron</t>
  </si>
  <si>
    <t>Body weight</t>
  </si>
  <si>
    <t>Spleen:Body Weight</t>
  </si>
  <si>
    <t>(w)</t>
  </si>
  <si>
    <t>alfredo.brusco@unito.it</t>
  </si>
  <si>
    <t>Italy</t>
  </si>
  <si>
    <t>Dipartimento di Scienze Cliniche e Biologiche, Università di Torino</t>
  </si>
  <si>
    <t>Alfredo Brusco</t>
  </si>
  <si>
    <t xml:space="preserve"> </t>
  </si>
  <si>
    <t>daniela.giachino@unito.it</t>
  </si>
  <si>
    <t>alessandra.renieri@unisi.it</t>
  </si>
  <si>
    <t>University of Siena</t>
  </si>
  <si>
    <t>Alessandra Renieri</t>
  </si>
  <si>
    <t>aurora.curro@student.unisi.it</t>
  </si>
  <si>
    <t>Aurora Currò</t>
  </si>
  <si>
    <t>Catherine.VINCENT-DELORME@ch-arras.fr</t>
  </si>
  <si>
    <t>France</t>
  </si>
  <si>
    <t>Service de Génétique Clinique Guy Fontaine Hôp Jeanne de Flandre CHRU, Lille</t>
  </si>
  <si>
    <t>Catherine Vincent-Delorme</t>
  </si>
  <si>
    <t>mathilde.nizon@chu-nantes.fr</t>
  </si>
  <si>
    <t>Service de Génétique Médicale, CHU Hôtel Dieu de Nantes</t>
  </si>
  <si>
    <t>Mathilde Nizon</t>
  </si>
  <si>
    <t>cedric.lecaignec@chu-nantes.fr</t>
  </si>
  <si>
    <t>Cédric Le Caignec</t>
  </si>
  <si>
    <t>Bertrand.ISIDOR@chu-nantes.fr</t>
  </si>
  <si>
    <t>Bertrand Isidor</t>
  </si>
  <si>
    <t>fabien.lesne@aphp.fr</t>
  </si>
  <si>
    <t>Service de Génétique clinique, CHU Paris-GH La Pitié Salpêtrière</t>
  </si>
  <si>
    <t>Fabien Lesne</t>
  </si>
  <si>
    <t>aurelia.jacquette@aphp.fr</t>
  </si>
  <si>
    <t>Aurélia Jacquette</t>
  </si>
  <si>
    <t>weber-s@chu-caen.fr</t>
  </si>
  <si>
    <t>Service de Génétique, Hôpital Clémenceau, Caen</t>
  </si>
  <si>
    <t>Sacha Weber</t>
  </si>
  <si>
    <t>gerard-m@chu-caen.fr</t>
  </si>
  <si>
    <t>Marion Gérard</t>
  </si>
  <si>
    <t>Armand.Bottani@unige.ch</t>
  </si>
  <si>
    <t>Switzerland</t>
  </si>
  <si>
    <t>Department of Genetic Medicine and Development, University of Geneva Medical School</t>
  </si>
  <si>
    <t>Armand Bottani</t>
  </si>
  <si>
    <t>sebastien.jacquemont@umontreal.ca</t>
  </si>
  <si>
    <t>Switzerland and Canada</t>
  </si>
  <si>
    <t>Centre Hospitalier Universitaire Vaudois, University of Lausanne and Université de Montréal</t>
  </si>
  <si>
    <t>Sébastien Jacquemont</t>
  </si>
  <si>
    <t>Centre Hospitalier Universitaire Vaudois, University of Lausanne</t>
  </si>
  <si>
    <t>Sandra Martin</t>
  </si>
  <si>
    <t>katrin.mannik@unil.ch</t>
  </si>
  <si>
    <t>Center for Integrative Genomics, University of Lausanne</t>
  </si>
  <si>
    <t>Katrin Mannik</t>
  </si>
  <si>
    <t>alexandre.reymond@unil.ch</t>
  </si>
  <si>
    <t>Alexandre Reymond</t>
  </si>
  <si>
    <t>giuliana.giannuzzi@unil.ch</t>
  </si>
  <si>
    <t>Giuliana Giannuzzi</t>
  </si>
  <si>
    <t>Email address</t>
  </si>
  <si>
    <t>Country</t>
  </si>
  <si>
    <t>Institution</t>
  </si>
  <si>
    <t>Name</t>
  </si>
  <si>
    <t>Low HGB</t>
  </si>
  <si>
    <t>No anemia diagnosis</t>
  </si>
  <si>
    <t>Catia Attanasio</t>
  </si>
  <si>
    <t>catia.attanasio@unil.ch</t>
  </si>
  <si>
    <t>male</t>
  </si>
  <si>
    <t>female</t>
  </si>
  <si>
    <t>Age (months)</t>
  </si>
  <si>
    <t>Brigitte Gilbert-Dussardier</t>
  </si>
  <si>
    <t>brigitte.gilbert-dussardier@chu-poitiers.fr</t>
  </si>
  <si>
    <t>Centre Labellisé Anomalies du Développement-Ouest Site Poitiers</t>
  </si>
  <si>
    <t>Mild anemia</t>
  </si>
  <si>
    <t>Low HGB, low iron, low MCV, or anemia diagnosis</t>
  </si>
  <si>
    <t>Low MCV</t>
  </si>
  <si>
    <t>Moderate anemia</t>
  </si>
  <si>
    <t>Iron supplementation, mild anemia</t>
  </si>
  <si>
    <t>ICD-10 D63.8</t>
  </si>
  <si>
    <t>Daniela Giachino</t>
  </si>
  <si>
    <t>Table S1. Hematological parameters of 16p11.2 CNV carriers and controls of the UK Biobank.</t>
  </si>
  <si>
    <t>sandra.martin15@gmail.com</t>
  </si>
  <si>
    <t>trait ~ CNV</t>
  </si>
  <si>
    <t>trait ~ SNP</t>
  </si>
  <si>
    <t>trait ~ CNV + SNP</t>
  </si>
  <si>
    <t>beta_CNV</t>
  </si>
  <si>
    <t>se_CNV</t>
  </si>
  <si>
    <t>P_CNV</t>
  </si>
  <si>
    <t>beta_SNP</t>
  </si>
  <si>
    <t>se_SNP</t>
  </si>
  <si>
    <t>P_SNP</t>
  </si>
  <si>
    <t>Table S15. Members of the 16p11.2 Consortium.</t>
  </si>
  <si>
    <t>P adj (Bonferroni)</t>
  </si>
  <si>
    <r>
      <t xml:space="preserve">Table S2. </t>
    </r>
    <r>
      <rPr>
        <b/>
        <i/>
        <sz val="12"/>
        <color theme="1"/>
        <rFont val="Calibri"/>
        <scheme val="minor"/>
      </rPr>
      <t>BOLA2</t>
    </r>
    <r>
      <rPr>
        <b/>
        <sz val="12"/>
        <color theme="1"/>
        <rFont val="Calibri"/>
        <family val="2"/>
        <scheme val="minor"/>
      </rPr>
      <t xml:space="preserve"> copy number and anemia status of 16p11.2 deletion carriers from the SVIP cohort.</t>
    </r>
  </si>
  <si>
    <r>
      <t xml:space="preserve">Table S3. Hematological and blood iron quantifications of 16p11.2 deletion carriers from the European cohort with genotyped </t>
    </r>
    <r>
      <rPr>
        <b/>
        <i/>
        <sz val="12"/>
        <color theme="1"/>
        <rFont val="Calibri"/>
        <scheme val="minor"/>
      </rPr>
      <t>BOLA2</t>
    </r>
    <r>
      <rPr>
        <b/>
        <sz val="12"/>
        <color theme="1"/>
        <rFont val="Calibri"/>
        <family val="2"/>
        <scheme val="minor"/>
      </rPr>
      <t xml:space="preserve"> copy number. Values in red are below the minimum value of the reference range. Individuals not considered in the statistics are grey-shaded (related family members).</t>
    </r>
  </si>
  <si>
    <t>Pasquelena De Nittis</t>
  </si>
  <si>
    <t>pasquelena.denittis@unil.ch</t>
  </si>
  <si>
    <t>Table S4. Effects of the 16p11.2 BP4-BP5 CNV and SNP rs3809627 on blood cell traits in the UK Biobank.</t>
  </si>
  <si>
    <t>Table S14. Normal hemoglobin and iron levels in the blood of adult humans, great apes, and mice.</t>
  </si>
  <si>
    <t>Table S13. Hematological parameters of Bola2+/+ and Bola2-/- mice (neo-excised mice, US cohort).</t>
  </si>
  <si>
    <t>Table S12. Serum iron, TIBC, Tf sat, and ZPP levels of Bola2+/+ and Bola2-/- mice (neo-excised mice, US cohort).</t>
  </si>
  <si>
    <t>Table S11. Hematological parameters of Bola2+/+, Bola2+/-, and Bola2-/- mice (neo-in mice, US cohort).</t>
  </si>
  <si>
    <t>Table S10. Serum iron, TIBC, Tf sat, ZPP, liver and spleen iron levels of Bola2+/+, Bola2+/-, and Bola2-/- mice (neo-in mice, US cohort).</t>
  </si>
  <si>
    <t>Table S8. Heparin-plasma iron level of Bola2+/+, Bola2+/-, and Bola2-/- mice (Swiss cohort).</t>
  </si>
  <si>
    <t>Table S9. Hematological parameters of Bola2+/+, Bola2+/-, and Bola2-/- mice (Swiss cohort).</t>
  </si>
  <si>
    <t>Table S5. Heparin-plasma iron level of Del/+ and Dup/+ mouse models and their wild-type littermates.</t>
  </si>
  <si>
    <t>One-side t-test</t>
  </si>
  <si>
    <t>Table S6. Hematological parameters of Del/+ mouse models and their wild-type littermates.</t>
  </si>
  <si>
    <t>Table S7. Hematological parameters of Dup/+ mouse models and their wild-type littermates.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</si>
</sst>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.000"/>
    <numFmt numFmtId="167" formatCode="0.0E+00"/>
  </numFmts>
  <fonts count="1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5"/>
      <name val="Calibri"/>
      <scheme val="minor"/>
    </font>
    <font>
      <b/>
      <sz val="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name val="Calibri"/>
      <scheme val="minor"/>
    </font>
    <font>
      <b/>
      <sz val="12"/>
      <color rgb="FF00000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ADD6"/>
        <bgColor indexed="64"/>
      </patternFill>
    </fill>
    <fill>
      <patternFill patternType="solid">
        <fgColor rgb="FF76D6FF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1">
    <xf numFmtId="0" fontId="0" fillId="0" borderId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 vertical="top" wrapText="1"/>
    </xf>
    <xf numFmtId="16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1" fontId="0" fillId="0" borderId="7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9" fontId="3" fillId="0" borderId="7" xfId="0" applyNumberFormat="1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2" fillId="0" borderId="0" xfId="0" applyFont="1"/>
    <xf numFmtId="0" fontId="0" fillId="0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0" xfId="0" applyFont="1" applyBorder="1" applyAlignment="1">
      <alignment horizontal="center"/>
    </xf>
    <xf numFmtId="0" fontId="6" fillId="0" borderId="20" xfId="0" applyFont="1" applyBorder="1"/>
    <xf numFmtId="0" fontId="6" fillId="0" borderId="22" xfId="0" applyFont="1" applyBorder="1"/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0" fillId="0" borderId="4" xfId="0" applyBorder="1"/>
    <xf numFmtId="0" fontId="0" fillId="0" borderId="24" xfId="0" applyFont="1" applyBorder="1" applyAlignment="1">
      <alignment horizontal="center"/>
    </xf>
    <xf numFmtId="0" fontId="6" fillId="0" borderId="24" xfId="0" applyFont="1" applyBorder="1"/>
    <xf numFmtId="0" fontId="6" fillId="0" borderId="25" xfId="0" applyFont="1" applyBorder="1"/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30" xfId="0" applyFont="1" applyBorder="1"/>
    <xf numFmtId="11" fontId="0" fillId="0" borderId="23" xfId="0" applyNumberForma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 textRotation="90"/>
    </xf>
    <xf numFmtId="0" fontId="0" fillId="0" borderId="0" xfId="0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0" fillId="0" borderId="38" xfId="0" applyBorder="1"/>
    <xf numFmtId="0" fontId="0" fillId="0" borderId="5" xfId="0" applyBorder="1"/>
    <xf numFmtId="0" fontId="7" fillId="0" borderId="5" xfId="0" applyFont="1" applyBorder="1"/>
    <xf numFmtId="0" fontId="8" fillId="0" borderId="5" xfId="0" applyFont="1" applyBorder="1"/>
    <xf numFmtId="0" fontId="7" fillId="0" borderId="0" xfId="0" applyFont="1" applyBorder="1"/>
    <xf numFmtId="0" fontId="8" fillId="0" borderId="0" xfId="0" applyFont="1" applyBorder="1"/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7" fillId="0" borderId="5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3" fillId="0" borderId="28" xfId="0" applyFont="1" applyBorder="1"/>
    <xf numFmtId="0" fontId="3" fillId="0" borderId="27" xfId="0" applyFont="1" applyBorder="1"/>
    <xf numFmtId="0" fontId="3" fillId="0" borderId="29" xfId="0" applyFont="1" applyBorder="1"/>
    <xf numFmtId="0" fontId="3" fillId="0" borderId="24" xfId="0" applyFont="1" applyBorder="1"/>
    <xf numFmtId="0" fontId="3" fillId="0" borderId="0" xfId="0" applyFont="1" applyBorder="1"/>
    <xf numFmtId="0" fontId="3" fillId="0" borderId="4" xfId="0" applyFont="1" applyBorder="1"/>
    <xf numFmtId="11" fontId="3" fillId="0" borderId="23" xfId="0" applyNumberFormat="1" applyFont="1" applyBorder="1"/>
    <xf numFmtId="0" fontId="3" fillId="0" borderId="20" xfId="0" applyFont="1" applyBorder="1"/>
    <xf numFmtId="0" fontId="3" fillId="0" borderId="19" xfId="0" applyFont="1" applyBorder="1"/>
    <xf numFmtId="0" fontId="3" fillId="0" borderId="21" xfId="0" applyFont="1" applyBorder="1"/>
    <xf numFmtId="11" fontId="3" fillId="0" borderId="26" xfId="0" applyNumberFormat="1" applyFont="1" applyBorder="1"/>
    <xf numFmtId="11" fontId="3" fillId="0" borderId="18" xfId="0" applyNumberFormat="1" applyFont="1" applyBorder="1"/>
    <xf numFmtId="11" fontId="3" fillId="0" borderId="27" xfId="0" applyNumberFormat="1" applyFont="1" applyBorder="1"/>
    <xf numFmtId="11" fontId="3" fillId="0" borderId="0" xfId="0" applyNumberFormat="1" applyFont="1" applyBorder="1"/>
    <xf numFmtId="11" fontId="3" fillId="0" borderId="19" xfId="0" applyNumberFormat="1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2" xfId="0" applyBorder="1"/>
    <xf numFmtId="0" fontId="0" fillId="0" borderId="40" xfId="0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1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42" xfId="0" applyBorder="1"/>
    <xf numFmtId="0" fontId="0" fillId="0" borderId="19" xfId="0" applyFont="1" applyBorder="1"/>
    <xf numFmtId="0" fontId="0" fillId="0" borderId="21" xfId="0" applyFont="1" applyBorder="1"/>
    <xf numFmtId="0" fontId="0" fillId="0" borderId="41" xfId="0" applyFont="1" applyBorder="1"/>
    <xf numFmtId="0" fontId="0" fillId="0" borderId="19" xfId="0" applyFont="1" applyBorder="1" applyAlignment="1">
      <alignment horizontal="right"/>
    </xf>
    <xf numFmtId="0" fontId="0" fillId="0" borderId="21" xfId="0" applyFont="1" applyBorder="1" applyAlignment="1">
      <alignment horizontal="right"/>
    </xf>
    <xf numFmtId="0" fontId="0" fillId="0" borderId="41" xfId="0" applyFont="1" applyBorder="1" applyAlignment="1">
      <alignment horizontal="right"/>
    </xf>
    <xf numFmtId="0" fontId="0" fillId="0" borderId="43" xfId="0" applyBorder="1" applyAlignment="1">
      <alignment horizontal="center"/>
    </xf>
    <xf numFmtId="0" fontId="0" fillId="0" borderId="40" xfId="0" applyFont="1" applyBorder="1"/>
    <xf numFmtId="0" fontId="0" fillId="0" borderId="38" xfId="0" applyFont="1" applyBorder="1"/>
    <xf numFmtId="0" fontId="0" fillId="0" borderId="42" xfId="0" applyFont="1" applyBorder="1"/>
    <xf numFmtId="11" fontId="0" fillId="0" borderId="38" xfId="0" applyNumberFormat="1" applyFont="1" applyBorder="1"/>
    <xf numFmtId="11" fontId="0" fillId="0" borderId="19" xfId="0" applyNumberFormat="1" applyBorder="1"/>
    <xf numFmtId="11" fontId="0" fillId="0" borderId="0" xfId="0" applyNumberFormat="1" applyBorder="1"/>
    <xf numFmtId="11" fontId="0" fillId="0" borderId="27" xfId="0" applyNumberFormat="1" applyBorder="1"/>
    <xf numFmtId="11" fontId="0" fillId="0" borderId="26" xfId="0" applyNumberFormat="1" applyBorder="1"/>
    <xf numFmtId="11" fontId="0" fillId="0" borderId="18" xfId="0" applyNumberFormat="1" applyBorder="1"/>
    <xf numFmtId="0" fontId="0" fillId="0" borderId="6" xfId="0" applyBorder="1"/>
    <xf numFmtId="0" fontId="0" fillId="0" borderId="39" xfId="0" applyBorder="1"/>
    <xf numFmtId="0" fontId="0" fillId="0" borderId="7" xfId="0" applyBorder="1"/>
    <xf numFmtId="0" fontId="0" fillId="0" borderId="8" xfId="0" applyBorder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7" xfId="0" applyFont="1" applyBorder="1"/>
    <xf numFmtId="0" fontId="0" fillId="0" borderId="6" xfId="0" applyFont="1" applyBorder="1"/>
    <xf numFmtId="0" fontId="0" fillId="0" borderId="8" xfId="0" applyFont="1" applyBorder="1"/>
    <xf numFmtId="0" fontId="0" fillId="0" borderId="39" xfId="0" applyFont="1" applyBorder="1"/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4" xfId="0" applyBorder="1"/>
    <xf numFmtId="0" fontId="0" fillId="0" borderId="41" xfId="0" applyBorder="1"/>
    <xf numFmtId="11" fontId="0" fillId="0" borderId="44" xfId="0" applyNumberFormat="1" applyBorder="1"/>
    <xf numFmtId="11" fontId="0" fillId="0" borderId="5" xfId="0" applyNumberFormat="1" applyBorder="1"/>
    <xf numFmtId="11" fontId="0" fillId="0" borderId="41" xfId="0" applyNumberFormat="1" applyBorder="1"/>
    <xf numFmtId="0" fontId="2" fillId="0" borderId="0" xfId="0" applyFont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2" fillId="0" borderId="0" xfId="0" applyFont="1" applyBorder="1" applyAlignment="1"/>
    <xf numFmtId="2" fontId="0" fillId="0" borderId="0" xfId="0" applyNumberFormat="1" applyBorder="1" applyAlignment="1">
      <alignment horizontal="right"/>
    </xf>
    <xf numFmtId="2" fontId="3" fillId="0" borderId="0" xfId="0" applyNumberFormat="1" applyFont="1" applyBorder="1"/>
    <xf numFmtId="2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9" fontId="2" fillId="0" borderId="27" xfId="0" applyNumberFormat="1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2" fillId="0" borderId="3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0" fillId="0" borderId="25" xfId="0" applyBorder="1"/>
    <xf numFmtId="0" fontId="0" fillId="0" borderId="25" xfId="0" applyFill="1" applyBorder="1"/>
    <xf numFmtId="0" fontId="0" fillId="0" borderId="25" xfId="0" applyBorder="1" applyAlignment="1">
      <alignment horizontal="left" vertical="center"/>
    </xf>
    <xf numFmtId="0" fontId="0" fillId="0" borderId="22" xfId="0" applyBorder="1"/>
    <xf numFmtId="0" fontId="2" fillId="0" borderId="30" xfId="0" applyFont="1" applyBorder="1"/>
    <xf numFmtId="0" fontId="0" fillId="0" borderId="25" xfId="0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22" xfId="0" applyFill="1" applyBorder="1" applyAlignment="1">
      <alignment horizontal="right"/>
    </xf>
    <xf numFmtId="0" fontId="2" fillId="0" borderId="28" xfId="0" applyFont="1" applyBorder="1"/>
    <xf numFmtId="49" fontId="2" fillId="0" borderId="26" xfId="0" applyNumberFormat="1" applyFont="1" applyBorder="1" applyAlignment="1">
      <alignment horizontal="center"/>
    </xf>
    <xf numFmtId="0" fontId="0" fillId="0" borderId="24" xfId="0" applyBorder="1" applyAlignment="1">
      <alignment horizontal="right"/>
    </xf>
    <xf numFmtId="2" fontId="3" fillId="0" borderId="23" xfId="0" applyNumberFormat="1" applyFont="1" applyBorder="1" applyAlignment="1">
      <alignment horizontal="right"/>
    </xf>
    <xf numFmtId="0" fontId="0" fillId="0" borderId="23" xfId="0" applyBorder="1" applyAlignment="1">
      <alignment horizontal="right"/>
    </xf>
    <xf numFmtId="2" fontId="0" fillId="0" borderId="23" xfId="0" applyNumberFormat="1" applyBorder="1" applyAlignment="1">
      <alignment horizontal="right"/>
    </xf>
    <xf numFmtId="0" fontId="0" fillId="0" borderId="24" xfId="0" applyFill="1" applyBorder="1" applyAlignment="1">
      <alignment horizontal="right"/>
    </xf>
    <xf numFmtId="0" fontId="0" fillId="0" borderId="20" xfId="0" applyFill="1" applyBorder="1" applyAlignment="1">
      <alignment horizontal="right"/>
    </xf>
    <xf numFmtId="0" fontId="0" fillId="0" borderId="20" xfId="0" applyFill="1" applyBorder="1"/>
    <xf numFmtId="166" fontId="0" fillId="0" borderId="23" xfId="0" applyNumberFormat="1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18" xfId="0" applyBorder="1" applyAlignment="1">
      <alignment horizontal="right"/>
    </xf>
    <xf numFmtId="0" fontId="9" fillId="2" borderId="45" xfId="0" applyFont="1" applyFill="1" applyBorder="1" applyAlignment="1">
      <alignment horizontal="center" vertical="center" wrapText="1" shrinkToFit="1"/>
    </xf>
    <xf numFmtId="0" fontId="6" fillId="0" borderId="45" xfId="0" applyFont="1" applyBorder="1"/>
    <xf numFmtId="0" fontId="6" fillId="0" borderId="33" xfId="0" applyFont="1" applyBorder="1"/>
    <xf numFmtId="0" fontId="0" fillId="0" borderId="33" xfId="0" applyFont="1" applyBorder="1" applyAlignment="1">
      <alignment horizontal="center"/>
    </xf>
    <xf numFmtId="11" fontId="3" fillId="0" borderId="31" xfId="0" applyNumberFormat="1" applyFont="1" applyBorder="1"/>
    <xf numFmtId="2" fontId="0" fillId="0" borderId="0" xfId="0" applyNumberFormat="1"/>
    <xf numFmtId="2" fontId="3" fillId="0" borderId="33" xfId="0" applyNumberFormat="1" applyFont="1" applyBorder="1"/>
    <xf numFmtId="2" fontId="3" fillId="0" borderId="32" xfId="0" applyNumberFormat="1" applyFont="1" applyBorder="1"/>
    <xf numFmtId="2" fontId="3" fillId="0" borderId="28" xfId="0" applyNumberFormat="1" applyFont="1" applyBorder="1"/>
    <xf numFmtId="2" fontId="3" fillId="0" borderId="27" xfId="0" applyNumberFormat="1" applyFont="1" applyBorder="1"/>
    <xf numFmtId="2" fontId="3" fillId="0" borderId="24" xfId="0" applyNumberFormat="1" applyFont="1" applyBorder="1"/>
    <xf numFmtId="2" fontId="0" fillId="0" borderId="32" xfId="0" applyNumberFormat="1" applyBorder="1"/>
    <xf numFmtId="2" fontId="0" fillId="0" borderId="0" xfId="0" applyNumberFormat="1" applyFont="1" applyBorder="1" applyAlignment="1">
      <alignment horizontal="right"/>
    </xf>
    <xf numFmtId="0" fontId="0" fillId="0" borderId="22" xfId="0" applyBorder="1" applyAlignment="1">
      <alignment horizontal="left" vertical="center"/>
    </xf>
    <xf numFmtId="0" fontId="0" fillId="0" borderId="22" xfId="0" applyBorder="1" applyAlignment="1">
      <alignment horizontal="right"/>
    </xf>
    <xf numFmtId="0" fontId="2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/>
    <xf numFmtId="167" fontId="3" fillId="0" borderId="31" xfId="0" applyNumberFormat="1" applyFont="1" applyBorder="1"/>
    <xf numFmtId="11" fontId="3" fillId="0" borderId="30" xfId="0" applyNumberFormat="1" applyFont="1" applyBorder="1"/>
    <xf numFmtId="11" fontId="3" fillId="0" borderId="25" xfId="0" applyNumberFormat="1" applyFont="1" applyBorder="1"/>
    <xf numFmtId="11" fontId="3" fillId="0" borderId="22" xfId="0" applyNumberFormat="1" applyFont="1" applyBorder="1"/>
    <xf numFmtId="0" fontId="0" fillId="0" borderId="23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25" xfId="0" applyFont="1" applyBorder="1" applyAlignment="1">
      <alignment vertical="center"/>
    </xf>
    <xf numFmtId="2" fontId="0" fillId="0" borderId="0" xfId="0" applyNumberFormat="1" applyBorder="1"/>
    <xf numFmtId="1" fontId="0" fillId="0" borderId="24" xfId="0" applyNumberFormat="1" applyFill="1" applyBorder="1" applyAlignment="1">
      <alignment horizontal="right"/>
    </xf>
    <xf numFmtId="11" fontId="3" fillId="0" borderId="25" xfId="0" applyNumberFormat="1" applyFont="1" applyFill="1" applyBorder="1"/>
    <xf numFmtId="0" fontId="0" fillId="0" borderId="30" xfId="0" applyBorder="1" applyAlignment="1">
      <alignment horizontal="right"/>
    </xf>
    <xf numFmtId="0" fontId="0" fillId="0" borderId="28" xfId="0" applyBorder="1" applyAlignment="1">
      <alignment horizontal="right"/>
    </xf>
    <xf numFmtId="2" fontId="3" fillId="0" borderId="27" xfId="0" applyNumberFormat="1" applyFont="1" applyBorder="1" applyAlignment="1">
      <alignment horizontal="right"/>
    </xf>
    <xf numFmtId="2" fontId="0" fillId="0" borderId="27" xfId="0" applyNumberFormat="1" applyBorder="1" applyAlignment="1">
      <alignment horizontal="right"/>
    </xf>
    <xf numFmtId="2" fontId="0" fillId="0" borderId="26" xfId="0" applyNumberFormat="1" applyBorder="1" applyAlignment="1">
      <alignment horizontal="right"/>
    </xf>
    <xf numFmtId="2" fontId="0" fillId="0" borderId="19" xfId="0" applyNumberFormat="1" applyBorder="1"/>
    <xf numFmtId="0" fontId="0" fillId="0" borderId="19" xfId="0" applyFill="1" applyBorder="1" applyAlignment="1">
      <alignment horizontal="right"/>
    </xf>
    <xf numFmtId="2" fontId="0" fillId="0" borderId="19" xfId="0" applyNumberFormat="1" applyFill="1" applyBorder="1" applyAlignment="1">
      <alignment horizontal="right"/>
    </xf>
    <xf numFmtId="11" fontId="3" fillId="0" borderId="22" xfId="0" applyNumberFormat="1" applyFont="1" applyFill="1" applyBorder="1"/>
    <xf numFmtId="0" fontId="0" fillId="0" borderId="24" xfId="0" applyBorder="1" applyAlignment="1">
      <alignment horizontal="left" vertical="center"/>
    </xf>
    <xf numFmtId="165" fontId="3" fillId="0" borderId="0" xfId="0" applyNumberFormat="1" applyFont="1" applyBorder="1" applyAlignment="1">
      <alignment horizontal="right"/>
    </xf>
    <xf numFmtId="1" fontId="0" fillId="0" borderId="24" xfId="0" applyNumberFormat="1" applyBorder="1"/>
    <xf numFmtId="2" fontId="0" fillId="0" borderId="23" xfId="0" applyNumberFormat="1" applyBorder="1"/>
    <xf numFmtId="0" fontId="0" fillId="0" borderId="18" xfId="0" applyFill="1" applyBorder="1" applyAlignment="1">
      <alignment horizontal="right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2" xfId="0" applyFill="1" applyBorder="1" applyAlignment="1">
      <alignment horizontal="center"/>
    </xf>
    <xf numFmtId="0" fontId="0" fillId="0" borderId="20" xfId="0" applyFill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0" fillId="0" borderId="0" xfId="1"/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11" xfId="0" applyFont="1" applyBorder="1" applyAlignment="1">
      <alignment horizontal="center"/>
    </xf>
    <xf numFmtId="0" fontId="0" fillId="8" borderId="9" xfId="0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1" fontId="0" fillId="8" borderId="10" xfId="0" applyNumberFormat="1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164" fontId="0" fillId="8" borderId="10" xfId="0" applyNumberForma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9" fontId="0" fillId="8" borderId="10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9" fontId="3" fillId="0" borderId="2" xfId="0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9" fontId="3" fillId="0" borderId="13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0" xfId="0" applyFont="1" applyBorder="1"/>
    <xf numFmtId="0" fontId="2" fillId="0" borderId="19" xfId="0" applyFont="1" applyBorder="1"/>
    <xf numFmtId="0" fontId="2" fillId="0" borderId="18" xfId="0" applyFont="1" applyBorder="1"/>
    <xf numFmtId="166" fontId="0" fillId="0" borderId="24" xfId="0" applyNumberFormat="1" applyBorder="1"/>
    <xf numFmtId="166" fontId="0" fillId="0" borderId="0" xfId="0" applyNumberFormat="1" applyBorder="1"/>
    <xf numFmtId="166" fontId="0" fillId="0" borderId="28" xfId="0" applyNumberFormat="1" applyBorder="1"/>
    <xf numFmtId="166" fontId="0" fillId="0" borderId="27" xfId="0" applyNumberFormat="1" applyBorder="1"/>
    <xf numFmtId="166" fontId="0" fillId="0" borderId="20" xfId="0" applyNumberFormat="1" applyBorder="1"/>
    <xf numFmtId="166" fontId="0" fillId="0" borderId="19" xfId="0" applyNumberFormat="1" applyBorder="1"/>
    <xf numFmtId="0" fontId="2" fillId="7" borderId="28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 vertical="center" textRotation="90"/>
    </xf>
    <xf numFmtId="0" fontId="6" fillId="3" borderId="25" xfId="0" applyFont="1" applyFill="1" applyBorder="1" applyAlignment="1">
      <alignment horizontal="center" vertical="center" textRotation="90"/>
    </xf>
    <xf numFmtId="0" fontId="6" fillId="3" borderId="22" xfId="0" applyFont="1" applyFill="1" applyBorder="1" applyAlignment="1">
      <alignment horizontal="center" vertical="center" textRotation="90"/>
    </xf>
    <xf numFmtId="0" fontId="6" fillId="5" borderId="30" xfId="0" applyFont="1" applyFill="1" applyBorder="1" applyAlignment="1">
      <alignment horizontal="center" vertical="center" textRotation="90"/>
    </xf>
    <xf numFmtId="0" fontId="6" fillId="5" borderId="25" xfId="0" applyFont="1" applyFill="1" applyBorder="1" applyAlignment="1">
      <alignment horizontal="center" vertical="center" textRotation="90"/>
    </xf>
    <xf numFmtId="0" fontId="6" fillId="4" borderId="30" xfId="0" applyFont="1" applyFill="1" applyBorder="1" applyAlignment="1">
      <alignment horizontal="center" vertical="center" textRotation="90"/>
    </xf>
    <xf numFmtId="0" fontId="6" fillId="4" borderId="25" xfId="0" applyFont="1" applyFill="1" applyBorder="1" applyAlignment="1">
      <alignment horizontal="center" vertical="center" textRotation="90"/>
    </xf>
    <xf numFmtId="0" fontId="2" fillId="0" borderId="3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6" fillId="4" borderId="22" xfId="0" applyFont="1" applyFill="1" applyBorder="1" applyAlignment="1">
      <alignment horizontal="center" vertical="center" textRotation="90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 textRotation="90"/>
    </xf>
    <xf numFmtId="0" fontId="6" fillId="2" borderId="25" xfId="0" applyFont="1" applyFill="1" applyBorder="1" applyAlignment="1">
      <alignment horizontal="center" vertical="center" textRotation="90"/>
    </xf>
    <xf numFmtId="0" fontId="6" fillId="2" borderId="22" xfId="0" applyFont="1" applyFill="1" applyBorder="1" applyAlignment="1">
      <alignment horizontal="center" vertical="center" textRotation="90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6" fillId="2" borderId="30" xfId="0" applyFont="1" applyFill="1" applyBorder="1" applyAlignment="1">
      <alignment horizontal="center" vertical="center" textRotation="90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3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49" fontId="2" fillId="0" borderId="28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0" fontId="6" fillId="5" borderId="30" xfId="0" applyFont="1" applyFill="1" applyBorder="1" applyAlignment="1">
      <alignment horizontal="center" vertical="center" wrapText="1" shrinkToFit="1"/>
    </xf>
    <xf numFmtId="0" fontId="6" fillId="5" borderId="25" xfId="0" applyFont="1" applyFill="1" applyBorder="1" applyAlignment="1">
      <alignment horizontal="center" vertical="center" wrapText="1" shrinkToFit="1"/>
    </xf>
    <xf numFmtId="0" fontId="6" fillId="4" borderId="30" xfId="0" applyFont="1" applyFill="1" applyBorder="1" applyAlignment="1">
      <alignment horizontal="center" vertical="center" wrapText="1" shrinkToFit="1"/>
    </xf>
    <xf numFmtId="0" fontId="6" fillId="4" borderId="25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1" builtinId="8"/>
    <cellStyle name="Normal" xfId="0" builtinId="0"/>
  </cellStyles>
  <dxfs count="50"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ADD6"/>
      <color rgb="FF76D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9" Type="http://schemas.openxmlformats.org/officeDocument/2006/relationships/hyperlink" Target="mailto:katrin.mannik@unil.ch" TargetMode="External"/><Relationship Id="rId20" Type="http://schemas.openxmlformats.org/officeDocument/2006/relationships/hyperlink" Target="mailto:pasquelena.denittis@unil.ch" TargetMode="External"/><Relationship Id="rId10" Type="http://schemas.openxmlformats.org/officeDocument/2006/relationships/hyperlink" Target="mailto:Catherine.VINCENT-DELORME@ch-arras.fr" TargetMode="External"/><Relationship Id="rId11" Type="http://schemas.openxmlformats.org/officeDocument/2006/relationships/hyperlink" Target="mailto:aurelia.jacquette@aphp.fr" TargetMode="External"/><Relationship Id="rId12" Type="http://schemas.openxmlformats.org/officeDocument/2006/relationships/hyperlink" Target="mailto:fabien.lesne@aphp.fr" TargetMode="External"/><Relationship Id="rId13" Type="http://schemas.openxmlformats.org/officeDocument/2006/relationships/hyperlink" Target="mailto:cedric.lecaignec@chu-nantes.fr" TargetMode="External"/><Relationship Id="rId14" Type="http://schemas.openxmlformats.org/officeDocument/2006/relationships/hyperlink" Target="mailto:daniela.giachino@unito.it" TargetMode="External"/><Relationship Id="rId15" Type="http://schemas.openxmlformats.org/officeDocument/2006/relationships/hyperlink" Target="mailto:giuliana.giannuzzi@unil.ch" TargetMode="External"/><Relationship Id="rId16" Type="http://schemas.openxmlformats.org/officeDocument/2006/relationships/hyperlink" Target="mailto:alexandre.reymond@unil.ch" TargetMode="External"/><Relationship Id="rId17" Type="http://schemas.openxmlformats.org/officeDocument/2006/relationships/hyperlink" Target="mailto:alfredo.brusco@unito.it" TargetMode="External"/><Relationship Id="rId18" Type="http://schemas.openxmlformats.org/officeDocument/2006/relationships/hyperlink" Target="mailto:catia.attanasio@unil.ch" TargetMode="External"/><Relationship Id="rId19" Type="http://schemas.openxmlformats.org/officeDocument/2006/relationships/hyperlink" Target="mailto:brigitte.gilbert-dussardier@chu-poitiers.fr" TargetMode="External"/><Relationship Id="rId1" Type="http://schemas.openxmlformats.org/officeDocument/2006/relationships/hyperlink" Target="mailto:Bertrand.ISIDOR@chu-nantes.fr" TargetMode="External"/><Relationship Id="rId2" Type="http://schemas.openxmlformats.org/officeDocument/2006/relationships/hyperlink" Target="mailto:mathilde.nizon@chu-nantes.fr" TargetMode="External"/><Relationship Id="rId3" Type="http://schemas.openxmlformats.org/officeDocument/2006/relationships/hyperlink" Target="mailto:weber-s@chu-caen.fr" TargetMode="External"/><Relationship Id="rId4" Type="http://schemas.openxmlformats.org/officeDocument/2006/relationships/hyperlink" Target="mailto:gerard-m@chu-caen.fr" TargetMode="External"/><Relationship Id="rId5" Type="http://schemas.openxmlformats.org/officeDocument/2006/relationships/hyperlink" Target="mailto:aurora.curro@student.unisi.it" TargetMode="External"/><Relationship Id="rId6" Type="http://schemas.openxmlformats.org/officeDocument/2006/relationships/hyperlink" Target="mailto:alessandra.renieri@unisi.it" TargetMode="External"/><Relationship Id="rId7" Type="http://schemas.openxmlformats.org/officeDocument/2006/relationships/hyperlink" Target="mailto:sebastien.jacquemont@umontreal.ca" TargetMode="External"/><Relationship Id="rId8" Type="http://schemas.openxmlformats.org/officeDocument/2006/relationships/hyperlink" Target="mailto:Armand.Bottani@unige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workbookViewId="0">
      <pane xSplit="4" topLeftCell="N1" activePane="topRight" state="frozenSplit"/>
      <selection pane="topRight"/>
    </sheetView>
  </sheetViews>
  <sheetFormatPr baseColWidth="10" defaultRowHeight="16" x14ac:dyDescent="0.2"/>
  <cols>
    <col min="2" max="2" width="39.1640625" customWidth="1"/>
    <col min="3" max="3" width="8.83203125" customWidth="1"/>
    <col min="4" max="4" width="12.33203125" customWidth="1"/>
    <col min="5" max="7" width="9.5" customWidth="1"/>
    <col min="8" max="8" width="12.5" customWidth="1"/>
    <col min="9" max="15" width="9.5" customWidth="1"/>
    <col min="16" max="16" width="10.5" customWidth="1"/>
    <col min="17" max="26" width="9.5" customWidth="1"/>
    <col min="27" max="27" width="10.5" customWidth="1"/>
    <col min="28" max="30" width="9.5" customWidth="1"/>
  </cols>
  <sheetData>
    <row r="1" spans="1:30" x14ac:dyDescent="0.2">
      <c r="A1" s="44" t="s">
        <v>398</v>
      </c>
    </row>
    <row r="3" spans="1:30" ht="17" thickBot="1" x14ac:dyDescent="0.25"/>
    <row r="4" spans="1:30" ht="17" thickBot="1" x14ac:dyDescent="0.25">
      <c r="E4" s="311" t="s">
        <v>269</v>
      </c>
      <c r="F4" s="312"/>
      <c r="G4" s="312"/>
      <c r="H4" s="313"/>
      <c r="I4" s="298" t="s">
        <v>210</v>
      </c>
      <c r="J4" s="299"/>
      <c r="K4" s="299"/>
      <c r="L4" s="299"/>
      <c r="M4" s="299"/>
      <c r="N4" s="299"/>
      <c r="O4" s="299"/>
      <c r="P4" s="299"/>
      <c r="Q4" s="299"/>
      <c r="R4" s="299"/>
      <c r="S4" s="300"/>
      <c r="T4" s="301" t="s">
        <v>209</v>
      </c>
      <c r="U4" s="302"/>
      <c r="V4" s="302"/>
      <c r="W4" s="302"/>
      <c r="X4" s="302"/>
      <c r="Y4" s="302"/>
      <c r="Z4" s="302"/>
      <c r="AA4" s="302"/>
      <c r="AB4" s="302"/>
      <c r="AC4" s="302"/>
      <c r="AD4" s="303"/>
    </row>
    <row r="5" spans="1:30" s="174" customFormat="1" ht="33" thickBot="1" x14ac:dyDescent="0.25">
      <c r="B5" s="166" t="s">
        <v>286</v>
      </c>
      <c r="C5" s="166" t="s">
        <v>287</v>
      </c>
      <c r="D5" s="166" t="s">
        <v>197</v>
      </c>
      <c r="E5" s="167" t="s">
        <v>252</v>
      </c>
      <c r="F5" s="168" t="s">
        <v>253</v>
      </c>
      <c r="G5" s="168" t="s">
        <v>254</v>
      </c>
      <c r="H5" s="173" t="s">
        <v>410</v>
      </c>
      <c r="I5" s="169" t="s">
        <v>252</v>
      </c>
      <c r="J5" s="170" t="s">
        <v>253</v>
      </c>
      <c r="K5" s="170" t="s">
        <v>254</v>
      </c>
      <c r="L5" s="171" t="s">
        <v>289</v>
      </c>
      <c r="M5" s="172" t="s">
        <v>290</v>
      </c>
      <c r="N5" s="170" t="s">
        <v>291</v>
      </c>
      <c r="O5" s="172" t="s">
        <v>292</v>
      </c>
      <c r="P5" s="170" t="s">
        <v>293</v>
      </c>
      <c r="Q5" s="172" t="s">
        <v>294</v>
      </c>
      <c r="R5" s="170" t="s">
        <v>295</v>
      </c>
      <c r="S5" s="170" t="s">
        <v>296</v>
      </c>
      <c r="T5" s="169" t="s">
        <v>252</v>
      </c>
      <c r="U5" s="170" t="s">
        <v>253</v>
      </c>
      <c r="V5" s="172" t="s">
        <v>254</v>
      </c>
      <c r="W5" s="170" t="s">
        <v>289</v>
      </c>
      <c r="X5" s="172" t="s">
        <v>290</v>
      </c>
      <c r="Y5" s="170" t="s">
        <v>291</v>
      </c>
      <c r="Z5" s="172" t="s">
        <v>292</v>
      </c>
      <c r="AA5" s="170" t="s">
        <v>293</v>
      </c>
      <c r="AB5" s="172" t="s">
        <v>294</v>
      </c>
      <c r="AC5" s="170" t="s">
        <v>295</v>
      </c>
      <c r="AD5" s="173" t="s">
        <v>296</v>
      </c>
    </row>
    <row r="6" spans="1:30" ht="16" customHeight="1" x14ac:dyDescent="0.2">
      <c r="A6" s="307" t="s">
        <v>193</v>
      </c>
      <c r="B6" s="73" t="s">
        <v>270</v>
      </c>
      <c r="C6" s="72" t="s">
        <v>263</v>
      </c>
      <c r="D6" s="159" t="s">
        <v>297</v>
      </c>
      <c r="E6" s="73">
        <v>-0.22700000000000001</v>
      </c>
      <c r="F6" s="72">
        <v>8.5999999999999993E-2</v>
      </c>
      <c r="G6" s="140">
        <v>8.2500000000000004E-3</v>
      </c>
      <c r="H6" s="141">
        <v>0.14849999999999999</v>
      </c>
      <c r="I6" s="73">
        <v>-0.111</v>
      </c>
      <c r="J6" s="72">
        <v>0.11700000000000001</v>
      </c>
      <c r="K6" s="140">
        <v>0.34399999999999997</v>
      </c>
      <c r="L6" s="74">
        <v>4.8010000000000002</v>
      </c>
      <c r="M6" s="161">
        <v>0.496</v>
      </c>
      <c r="N6" s="72">
        <v>4.7329999999999997</v>
      </c>
      <c r="O6" s="161">
        <v>0.371</v>
      </c>
      <c r="P6" s="72">
        <v>4.7640000000000002</v>
      </c>
      <c r="Q6" s="161">
        <v>0.37</v>
      </c>
      <c r="R6" s="140">
        <v>0.34100000000000003</v>
      </c>
      <c r="S6" s="141">
        <v>0.69899999999999995</v>
      </c>
      <c r="T6" s="73">
        <v>-0.36799999999999999</v>
      </c>
      <c r="U6" s="72">
        <v>0.126</v>
      </c>
      <c r="V6" s="163">
        <v>3.5200000000000001E-3</v>
      </c>
      <c r="W6" s="72">
        <v>4.3739999999999997</v>
      </c>
      <c r="X6" s="161">
        <v>0.33500000000000002</v>
      </c>
      <c r="Y6" s="72">
        <v>4.3209999999999997</v>
      </c>
      <c r="Z6" s="161">
        <v>0.33300000000000002</v>
      </c>
      <c r="AA6" s="72">
        <v>4.1479999999999997</v>
      </c>
      <c r="AB6" s="161">
        <v>0.35199999999999998</v>
      </c>
      <c r="AC6" s="140">
        <v>0.373</v>
      </c>
      <c r="AD6" s="141">
        <v>1.0500000000000001E-2</v>
      </c>
    </row>
    <row r="7" spans="1:30" x14ac:dyDescent="0.2">
      <c r="A7" s="308"/>
      <c r="B7" s="64" t="s">
        <v>271</v>
      </c>
      <c r="C7" s="63" t="s">
        <v>255</v>
      </c>
      <c r="D7" s="158" t="s">
        <v>162</v>
      </c>
      <c r="E7" s="64">
        <v>-0.182</v>
      </c>
      <c r="F7" s="63">
        <v>8.5999999999999993E-2</v>
      </c>
      <c r="G7" s="139">
        <v>3.3500000000000002E-2</v>
      </c>
      <c r="H7" s="78">
        <v>0.60299999999999998</v>
      </c>
      <c r="I7" s="64">
        <v>-8.7999999999999995E-2</v>
      </c>
      <c r="J7" s="63">
        <v>0.11700000000000001</v>
      </c>
      <c r="K7" s="139">
        <v>0.45100000000000001</v>
      </c>
      <c r="L7" s="65">
        <v>15.04</v>
      </c>
      <c r="M7" s="87">
        <v>1.3540000000000001</v>
      </c>
      <c r="N7" s="63">
        <v>15</v>
      </c>
      <c r="O7" s="87">
        <v>1.0169999999999999</v>
      </c>
      <c r="P7" s="63">
        <v>14.782999999999999</v>
      </c>
      <c r="Q7" s="87">
        <v>1.573</v>
      </c>
      <c r="R7" s="139">
        <v>0.83699999999999997</v>
      </c>
      <c r="S7" s="78">
        <v>0.51500000000000001</v>
      </c>
      <c r="T7" s="64">
        <v>-0.28599999999999998</v>
      </c>
      <c r="U7" s="63">
        <v>0.126</v>
      </c>
      <c r="V7" s="164">
        <v>2.3099999999999999E-2</v>
      </c>
      <c r="W7" s="63">
        <v>13.53</v>
      </c>
      <c r="X7" s="87">
        <v>0.96099999999999997</v>
      </c>
      <c r="Y7" s="63">
        <v>13.523</v>
      </c>
      <c r="Z7" s="87">
        <v>0.94899999999999995</v>
      </c>
      <c r="AA7" s="63">
        <v>13.048</v>
      </c>
      <c r="AB7" s="87">
        <v>1.006</v>
      </c>
      <c r="AC7" s="139">
        <v>0.96699999999999997</v>
      </c>
      <c r="AD7" s="78">
        <v>1.34E-2</v>
      </c>
    </row>
    <row r="8" spans="1:30" x14ac:dyDescent="0.2">
      <c r="A8" s="308"/>
      <c r="B8" s="64" t="s">
        <v>272</v>
      </c>
      <c r="C8" s="63" t="s">
        <v>16</v>
      </c>
      <c r="D8" s="158" t="s">
        <v>111</v>
      </c>
      <c r="E8" s="64">
        <v>-0.219</v>
      </c>
      <c r="F8" s="63">
        <v>8.5999999999999993E-2</v>
      </c>
      <c r="G8" s="139">
        <v>1.0699999999999999E-2</v>
      </c>
      <c r="H8" s="78">
        <v>0.19259999999999999</v>
      </c>
      <c r="I8" s="64">
        <v>-0.13800000000000001</v>
      </c>
      <c r="J8" s="63">
        <v>0.11700000000000001</v>
      </c>
      <c r="K8" s="139">
        <v>0.23799999999999999</v>
      </c>
      <c r="L8" s="65">
        <v>43.677</v>
      </c>
      <c r="M8" s="87">
        <v>3.7210000000000001</v>
      </c>
      <c r="N8" s="63">
        <v>43.289000000000001</v>
      </c>
      <c r="O8" s="87">
        <v>2.996</v>
      </c>
      <c r="P8" s="63">
        <v>42.83</v>
      </c>
      <c r="Q8" s="87">
        <v>4.3479999999999999</v>
      </c>
      <c r="R8" s="139">
        <v>0.46400000000000002</v>
      </c>
      <c r="S8" s="78">
        <v>0.61799999999999999</v>
      </c>
      <c r="T8" s="64">
        <v>-0.31</v>
      </c>
      <c r="U8" s="63">
        <v>0.126</v>
      </c>
      <c r="V8" s="164">
        <v>1.38E-2</v>
      </c>
      <c r="W8" s="63">
        <v>39.429000000000002</v>
      </c>
      <c r="X8" s="87">
        <v>2.403</v>
      </c>
      <c r="Y8" s="63">
        <v>39.28</v>
      </c>
      <c r="Z8" s="87">
        <v>2.7909999999999999</v>
      </c>
      <c r="AA8" s="63">
        <v>37.909999999999997</v>
      </c>
      <c r="AB8" s="87">
        <v>2.8919999999999999</v>
      </c>
      <c r="AC8" s="139">
        <v>0.72899999999999998</v>
      </c>
      <c r="AD8" s="78">
        <v>1.3100000000000001E-2</v>
      </c>
    </row>
    <row r="9" spans="1:30" x14ac:dyDescent="0.2">
      <c r="A9" s="308"/>
      <c r="B9" s="64" t="s">
        <v>183</v>
      </c>
      <c r="C9" s="63" t="s">
        <v>17</v>
      </c>
      <c r="D9" s="158" t="s">
        <v>299</v>
      </c>
      <c r="E9" s="64">
        <v>6.2E-2</v>
      </c>
      <c r="F9" s="63">
        <v>8.5999999999999993E-2</v>
      </c>
      <c r="G9" s="139">
        <v>0.46899999999999997</v>
      </c>
      <c r="H9" s="78">
        <v>1</v>
      </c>
      <c r="I9" s="64">
        <v>7.0000000000000001E-3</v>
      </c>
      <c r="J9" s="63">
        <v>0.11700000000000001</v>
      </c>
      <c r="K9" s="139">
        <v>0.95</v>
      </c>
      <c r="L9" s="65">
        <v>91.289000000000001</v>
      </c>
      <c r="M9" s="87">
        <v>5.27</v>
      </c>
      <c r="N9" s="63">
        <v>91.617000000000004</v>
      </c>
      <c r="O9" s="87">
        <v>4.2670000000000003</v>
      </c>
      <c r="P9" s="63">
        <v>90.007000000000005</v>
      </c>
      <c r="Q9" s="87">
        <v>6.9379999999999997</v>
      </c>
      <c r="R9" s="139">
        <v>0.66200000000000003</v>
      </c>
      <c r="S9" s="78">
        <v>0.27800000000000002</v>
      </c>
      <c r="T9" s="64">
        <v>0.11799999999999999</v>
      </c>
      <c r="U9" s="63">
        <v>0.126</v>
      </c>
      <c r="V9" s="164">
        <v>0.35</v>
      </c>
      <c r="W9" s="63">
        <v>90.465999999999994</v>
      </c>
      <c r="X9" s="87">
        <v>6.6070000000000002</v>
      </c>
      <c r="Y9" s="63">
        <v>91.061000000000007</v>
      </c>
      <c r="Z9" s="87">
        <v>4.4480000000000004</v>
      </c>
      <c r="AA9" s="63">
        <v>91.534999999999997</v>
      </c>
      <c r="AB9" s="87">
        <v>3.706</v>
      </c>
      <c r="AC9" s="139">
        <v>0.61399999999999999</v>
      </c>
      <c r="AD9" s="78">
        <v>0.48099999999999998</v>
      </c>
    </row>
    <row r="10" spans="1:30" x14ac:dyDescent="0.2">
      <c r="A10" s="308"/>
      <c r="B10" s="64" t="s">
        <v>273</v>
      </c>
      <c r="C10" s="63" t="s">
        <v>18</v>
      </c>
      <c r="D10" s="158" t="s">
        <v>300</v>
      </c>
      <c r="E10" s="64">
        <v>0.106</v>
      </c>
      <c r="F10" s="63">
        <v>8.5999999999999993E-2</v>
      </c>
      <c r="G10" s="139">
        <v>0.217</v>
      </c>
      <c r="H10" s="78">
        <v>1</v>
      </c>
      <c r="I10" s="64">
        <v>9.4E-2</v>
      </c>
      <c r="J10" s="63">
        <v>0.11700000000000001</v>
      </c>
      <c r="K10" s="139">
        <v>0.42099999999999999</v>
      </c>
      <c r="L10" s="65">
        <v>31.437000000000001</v>
      </c>
      <c r="M10" s="87">
        <v>2.145</v>
      </c>
      <c r="N10" s="63">
        <v>31.763000000000002</v>
      </c>
      <c r="O10" s="87">
        <v>1.7430000000000001</v>
      </c>
      <c r="P10" s="63">
        <v>31.085999999999999</v>
      </c>
      <c r="Q10" s="87">
        <v>2.8250000000000002</v>
      </c>
      <c r="R10" s="139">
        <v>0.28799999999999998</v>
      </c>
      <c r="S10" s="78">
        <v>0.26300000000000001</v>
      </c>
      <c r="T10" s="64">
        <v>0.123</v>
      </c>
      <c r="U10" s="63">
        <v>0.126</v>
      </c>
      <c r="V10" s="164">
        <v>0.33</v>
      </c>
      <c r="W10" s="63">
        <v>31.03</v>
      </c>
      <c r="X10" s="87">
        <v>2.1269999999999998</v>
      </c>
      <c r="Y10" s="63">
        <v>31.367000000000001</v>
      </c>
      <c r="Z10" s="87">
        <v>1.861</v>
      </c>
      <c r="AA10" s="63">
        <v>31.513999999999999</v>
      </c>
      <c r="AB10" s="87">
        <v>1.496</v>
      </c>
      <c r="AC10" s="139">
        <v>0.377</v>
      </c>
      <c r="AD10" s="78">
        <v>0.58899999999999997</v>
      </c>
    </row>
    <row r="11" spans="1:30" x14ac:dyDescent="0.2">
      <c r="A11" s="308"/>
      <c r="B11" s="64" t="s">
        <v>274</v>
      </c>
      <c r="C11" s="63" t="s">
        <v>257</v>
      </c>
      <c r="D11" s="158" t="s">
        <v>162</v>
      </c>
      <c r="E11" s="64">
        <v>0.112</v>
      </c>
      <c r="F11" s="63">
        <v>8.5999999999999993E-2</v>
      </c>
      <c r="G11" s="139">
        <v>0.192</v>
      </c>
      <c r="H11" s="78">
        <v>1</v>
      </c>
      <c r="I11" s="64">
        <v>0.154</v>
      </c>
      <c r="J11" s="63">
        <v>0.11700000000000001</v>
      </c>
      <c r="K11" s="139">
        <v>0.187</v>
      </c>
      <c r="L11" s="65">
        <v>34.42</v>
      </c>
      <c r="M11" s="87">
        <v>0.91500000000000004</v>
      </c>
      <c r="N11" s="63">
        <v>34.670999999999999</v>
      </c>
      <c r="O11" s="87">
        <v>1.036</v>
      </c>
      <c r="P11" s="63">
        <v>34.499000000000002</v>
      </c>
      <c r="Q11" s="87">
        <v>1.095</v>
      </c>
      <c r="R11" s="139">
        <v>5.8400000000000001E-2</v>
      </c>
      <c r="S11" s="78">
        <v>0.45900000000000002</v>
      </c>
      <c r="T11" s="64">
        <v>7.0999999999999994E-2</v>
      </c>
      <c r="U11" s="63">
        <v>0.126</v>
      </c>
      <c r="V11" s="164">
        <v>0.57099999999999995</v>
      </c>
      <c r="W11" s="63">
        <v>34.335000000000001</v>
      </c>
      <c r="X11" s="87">
        <v>1.04</v>
      </c>
      <c r="Y11" s="63">
        <v>34.444000000000003</v>
      </c>
      <c r="Z11" s="87">
        <v>1.0569999999999999</v>
      </c>
      <c r="AA11" s="63">
        <v>34.435000000000002</v>
      </c>
      <c r="AB11" s="87">
        <v>0.90200000000000002</v>
      </c>
      <c r="AC11" s="139">
        <v>0.55800000000000005</v>
      </c>
      <c r="AD11" s="78">
        <v>0.95599999999999996</v>
      </c>
    </row>
    <row r="12" spans="1:30" ht="17" thickBot="1" x14ac:dyDescent="0.25">
      <c r="A12" s="308"/>
      <c r="B12" s="57" t="s">
        <v>275</v>
      </c>
      <c r="C12" s="56" t="s">
        <v>264</v>
      </c>
      <c r="D12" s="160" t="s">
        <v>111</v>
      </c>
      <c r="E12" s="57">
        <v>-0.48</v>
      </c>
      <c r="F12" s="56">
        <v>8.5999999999999993E-2</v>
      </c>
      <c r="G12" s="138">
        <v>2.1699999999999999E-8</v>
      </c>
      <c r="H12" s="142">
        <v>3.9059999999999996E-7</v>
      </c>
      <c r="I12" s="57">
        <v>-0.502</v>
      </c>
      <c r="J12" s="56">
        <v>0.11700000000000001</v>
      </c>
      <c r="K12" s="138">
        <v>1.77E-5</v>
      </c>
      <c r="L12" s="58">
        <v>14.118</v>
      </c>
      <c r="M12" s="162">
        <v>1.137</v>
      </c>
      <c r="N12" s="56">
        <v>13.436</v>
      </c>
      <c r="O12" s="162">
        <v>0.86299999999999999</v>
      </c>
      <c r="P12" s="56">
        <v>13.644</v>
      </c>
      <c r="Q12" s="162">
        <v>1.0369999999999999</v>
      </c>
      <c r="R12" s="138">
        <v>9.87E-5</v>
      </c>
      <c r="S12" s="142">
        <v>0.34699999999999998</v>
      </c>
      <c r="T12" s="57">
        <v>-0.46</v>
      </c>
      <c r="U12" s="56">
        <v>0.126</v>
      </c>
      <c r="V12" s="165">
        <v>2.5900000000000001E-4</v>
      </c>
      <c r="W12" s="56">
        <v>14.422000000000001</v>
      </c>
      <c r="X12" s="162">
        <v>1.8220000000000001</v>
      </c>
      <c r="Y12" s="56">
        <v>13.5</v>
      </c>
      <c r="Z12" s="162">
        <v>1.0169999999999999</v>
      </c>
      <c r="AA12" s="56">
        <v>13.353999999999999</v>
      </c>
      <c r="AB12" s="162">
        <v>0.89700000000000002</v>
      </c>
      <c r="AC12" s="138">
        <v>7.4900000000000001E-3</v>
      </c>
      <c r="AD12" s="142">
        <v>0.372</v>
      </c>
    </row>
    <row r="13" spans="1:30" ht="16" customHeight="1" x14ac:dyDescent="0.2">
      <c r="A13" s="309" t="s">
        <v>172</v>
      </c>
      <c r="B13" s="73" t="s">
        <v>276</v>
      </c>
      <c r="C13" s="72" t="s">
        <v>266</v>
      </c>
      <c r="D13" s="158" t="s">
        <v>111</v>
      </c>
      <c r="E13" s="64">
        <v>-9.4E-2</v>
      </c>
      <c r="F13" s="63">
        <v>8.5999999999999993E-2</v>
      </c>
      <c r="G13" s="139">
        <v>0.27400000000000002</v>
      </c>
      <c r="H13" s="78">
        <v>1</v>
      </c>
      <c r="I13" s="64">
        <v>-2.1000000000000001E-2</v>
      </c>
      <c r="J13" s="63">
        <v>0.11700000000000001</v>
      </c>
      <c r="K13" s="139">
        <v>0.85499999999999998</v>
      </c>
      <c r="L13" s="65">
        <v>1.383</v>
      </c>
      <c r="M13" s="87">
        <v>0.52300000000000002</v>
      </c>
      <c r="N13" s="63">
        <v>1.3759999999999999</v>
      </c>
      <c r="O13" s="87">
        <v>0.83299999999999996</v>
      </c>
      <c r="P13" s="63">
        <v>1.383</v>
      </c>
      <c r="Q13" s="87">
        <v>0.53100000000000003</v>
      </c>
      <c r="R13" s="139">
        <v>0.92200000000000004</v>
      </c>
      <c r="S13" s="139">
        <v>0.94699999999999995</v>
      </c>
      <c r="T13" s="73">
        <v>-0.17</v>
      </c>
      <c r="U13" s="72">
        <v>0.126</v>
      </c>
      <c r="V13" s="163">
        <v>0.17799999999999999</v>
      </c>
      <c r="W13" s="72">
        <v>1.4379999999999999</v>
      </c>
      <c r="X13" s="161">
        <v>0.40200000000000002</v>
      </c>
      <c r="Y13" s="72">
        <v>1.3220000000000001</v>
      </c>
      <c r="Z13" s="161">
        <v>0.83599999999999997</v>
      </c>
      <c r="AA13" s="72">
        <v>1.2649999999999999</v>
      </c>
      <c r="AB13" s="161">
        <v>0.38100000000000001</v>
      </c>
      <c r="AC13" s="140">
        <v>0.113</v>
      </c>
      <c r="AD13" s="141">
        <v>0.41</v>
      </c>
    </row>
    <row r="14" spans="1:30" x14ac:dyDescent="0.2">
      <c r="A14" s="310"/>
      <c r="B14" s="64" t="s">
        <v>277</v>
      </c>
      <c r="C14" s="63" t="s">
        <v>265</v>
      </c>
      <c r="D14" s="158" t="s">
        <v>297</v>
      </c>
      <c r="E14" s="64">
        <v>-0.11899999999999999</v>
      </c>
      <c r="F14" s="63">
        <v>8.5999999999999993E-2</v>
      </c>
      <c r="G14" s="139">
        <v>0.16400000000000001</v>
      </c>
      <c r="H14" s="78">
        <v>1</v>
      </c>
      <c r="I14" s="64">
        <v>-2.9000000000000001E-2</v>
      </c>
      <c r="J14" s="63">
        <v>0.11700000000000001</v>
      </c>
      <c r="K14" s="139">
        <v>0.80800000000000005</v>
      </c>
      <c r="L14" s="65">
        <v>6.6000000000000003E-2</v>
      </c>
      <c r="M14" s="87">
        <v>2.4E-2</v>
      </c>
      <c r="N14" s="63">
        <v>6.5000000000000002E-2</v>
      </c>
      <c r="O14" s="87">
        <v>3.9E-2</v>
      </c>
      <c r="P14" s="63">
        <v>6.6000000000000003E-2</v>
      </c>
      <c r="Q14" s="87">
        <v>2.7E-2</v>
      </c>
      <c r="R14" s="139">
        <v>0.78700000000000003</v>
      </c>
      <c r="S14" s="139">
        <v>0.85399999999999998</v>
      </c>
      <c r="T14" s="64">
        <v>-0.23100000000000001</v>
      </c>
      <c r="U14" s="63">
        <v>0.126</v>
      </c>
      <c r="V14" s="164">
        <v>6.7000000000000004E-2</v>
      </c>
      <c r="W14" s="63">
        <v>6.3E-2</v>
      </c>
      <c r="X14" s="87">
        <v>1.7999999999999999E-2</v>
      </c>
      <c r="Y14" s="63">
        <v>5.7000000000000002E-2</v>
      </c>
      <c r="Z14" s="87">
        <v>3.6999999999999998E-2</v>
      </c>
      <c r="AA14" s="63">
        <v>5.2999999999999999E-2</v>
      </c>
      <c r="AB14" s="87">
        <v>1.9E-2</v>
      </c>
      <c r="AC14" s="139">
        <v>8.2100000000000006E-2</v>
      </c>
      <c r="AD14" s="78">
        <v>0.24</v>
      </c>
    </row>
    <row r="15" spans="1:30" x14ac:dyDescent="0.2">
      <c r="A15" s="310"/>
      <c r="B15" s="64" t="s">
        <v>278</v>
      </c>
      <c r="C15" s="63" t="s">
        <v>259</v>
      </c>
      <c r="D15" s="158" t="s">
        <v>299</v>
      </c>
      <c r="E15" s="64">
        <v>-0.33900000000000002</v>
      </c>
      <c r="F15" s="63">
        <v>8.5999999999999993E-2</v>
      </c>
      <c r="G15" s="139">
        <v>7.8700000000000002E-5</v>
      </c>
      <c r="H15" s="78">
        <v>1.4166000000000001E-3</v>
      </c>
      <c r="I15" s="64">
        <v>-0.47099999999999997</v>
      </c>
      <c r="J15" s="63">
        <v>0.11700000000000001</v>
      </c>
      <c r="K15" s="139">
        <v>5.8100000000000003E-5</v>
      </c>
      <c r="L15" s="65">
        <v>110.59399999999999</v>
      </c>
      <c r="M15" s="87">
        <v>7.9779999999999998</v>
      </c>
      <c r="N15" s="63">
        <v>106.283</v>
      </c>
      <c r="O15" s="87">
        <v>7.7450000000000001</v>
      </c>
      <c r="P15" s="63">
        <v>104.727</v>
      </c>
      <c r="Q15" s="87">
        <v>8.3620000000000001</v>
      </c>
      <c r="R15" s="139">
        <v>3.7500000000000001E-4</v>
      </c>
      <c r="S15" s="139">
        <v>0.38200000000000001</v>
      </c>
      <c r="T15" s="64">
        <v>-0.19600000000000001</v>
      </c>
      <c r="U15" s="63">
        <v>0.126</v>
      </c>
      <c r="V15" s="164">
        <v>0.12</v>
      </c>
      <c r="W15" s="63">
        <v>108.768</v>
      </c>
      <c r="X15" s="87">
        <v>11.316000000000001</v>
      </c>
      <c r="Y15" s="63">
        <v>105.41500000000001</v>
      </c>
      <c r="Z15" s="87">
        <v>7.7480000000000002</v>
      </c>
      <c r="AA15" s="63">
        <v>105.90900000000001</v>
      </c>
      <c r="AB15" s="87">
        <v>7.2460000000000004</v>
      </c>
      <c r="AC15" s="139">
        <v>0.104</v>
      </c>
      <c r="AD15" s="78">
        <v>0.70699999999999996</v>
      </c>
    </row>
    <row r="16" spans="1:30" x14ac:dyDescent="0.2">
      <c r="A16" s="310"/>
      <c r="B16" s="64" t="s">
        <v>279</v>
      </c>
      <c r="C16" s="63" t="s">
        <v>256</v>
      </c>
      <c r="D16" s="158" t="s">
        <v>301</v>
      </c>
      <c r="E16" s="64">
        <v>4.1000000000000002E-2</v>
      </c>
      <c r="F16" s="63">
        <v>8.5999999999999993E-2</v>
      </c>
      <c r="G16" s="139">
        <v>0.63100000000000001</v>
      </c>
      <c r="H16" s="78">
        <v>1</v>
      </c>
      <c r="I16" s="64">
        <v>0.04</v>
      </c>
      <c r="J16" s="63">
        <v>0.11700000000000001</v>
      </c>
      <c r="K16" s="139">
        <v>0.73199999999999998</v>
      </c>
      <c r="L16" s="65">
        <v>0.29599999999999999</v>
      </c>
      <c r="M16" s="87">
        <v>6.9000000000000006E-2</v>
      </c>
      <c r="N16" s="63">
        <v>0.28999999999999998</v>
      </c>
      <c r="O16" s="87">
        <v>0.06</v>
      </c>
      <c r="P16" s="63">
        <v>0.31</v>
      </c>
      <c r="Q16" s="87">
        <v>6.2E-2</v>
      </c>
      <c r="R16" s="139">
        <v>0.51900000000000002</v>
      </c>
      <c r="S16" s="139">
        <v>0.123</v>
      </c>
      <c r="T16" s="64">
        <v>4.4999999999999998E-2</v>
      </c>
      <c r="U16" s="63">
        <v>0.126</v>
      </c>
      <c r="V16" s="164">
        <v>0.72399999999999998</v>
      </c>
      <c r="W16" s="63">
        <v>0.30099999999999999</v>
      </c>
      <c r="X16" s="87">
        <v>7.9000000000000001E-2</v>
      </c>
      <c r="Y16" s="63">
        <v>0.28999999999999998</v>
      </c>
      <c r="Z16" s="87">
        <v>6.0999999999999999E-2</v>
      </c>
      <c r="AA16" s="63">
        <v>0.309</v>
      </c>
      <c r="AB16" s="87">
        <v>3.9E-2</v>
      </c>
      <c r="AC16" s="139">
        <v>0.40799999999999997</v>
      </c>
      <c r="AD16" s="78">
        <v>8.6700000000000006E-3</v>
      </c>
    </row>
    <row r="17" spans="1:30" x14ac:dyDescent="0.2">
      <c r="A17" s="310"/>
      <c r="B17" s="64" t="s">
        <v>283</v>
      </c>
      <c r="C17" s="63" t="s">
        <v>258</v>
      </c>
      <c r="D17" s="158" t="s">
        <v>299</v>
      </c>
      <c r="E17" s="64">
        <v>-0.184</v>
      </c>
      <c r="F17" s="63">
        <v>8.5999999999999993E-2</v>
      </c>
      <c r="G17" s="139">
        <v>3.2099999999999997E-2</v>
      </c>
      <c r="H17" s="78">
        <v>0.57779999999999998</v>
      </c>
      <c r="I17" s="64">
        <v>-0.30599999999999999</v>
      </c>
      <c r="J17" s="63">
        <v>0.11700000000000001</v>
      </c>
      <c r="K17" s="139">
        <v>8.8599999999999998E-3</v>
      </c>
      <c r="L17" s="65">
        <v>84.602000000000004</v>
      </c>
      <c r="M17" s="87">
        <v>6.5060000000000002</v>
      </c>
      <c r="N17" s="63">
        <v>82.74</v>
      </c>
      <c r="O17" s="87">
        <v>5.2519999999999998</v>
      </c>
      <c r="P17" s="63">
        <v>81.119</v>
      </c>
      <c r="Q17" s="87">
        <v>6.9009999999999998</v>
      </c>
      <c r="R17" s="139">
        <v>4.8500000000000001E-2</v>
      </c>
      <c r="S17" s="139">
        <v>0.27200000000000002</v>
      </c>
      <c r="T17" s="64">
        <v>-4.9000000000000002E-2</v>
      </c>
      <c r="U17" s="63">
        <v>0.126</v>
      </c>
      <c r="V17" s="164">
        <v>0.69499999999999995</v>
      </c>
      <c r="W17" s="63">
        <v>83.781000000000006</v>
      </c>
      <c r="X17" s="87">
        <v>7.7619999999999996</v>
      </c>
      <c r="Y17" s="63">
        <v>82.941000000000003</v>
      </c>
      <c r="Z17" s="87">
        <v>5.218</v>
      </c>
      <c r="AA17" s="63">
        <v>83.028000000000006</v>
      </c>
      <c r="AB17" s="87">
        <v>4.1120000000000001</v>
      </c>
      <c r="AC17" s="139">
        <v>0.54500000000000004</v>
      </c>
      <c r="AD17" s="78">
        <v>0.90800000000000003</v>
      </c>
    </row>
    <row r="18" spans="1:30" x14ac:dyDescent="0.2">
      <c r="A18" s="310"/>
      <c r="B18" s="64" t="s">
        <v>284</v>
      </c>
      <c r="C18" s="63" t="s">
        <v>268</v>
      </c>
      <c r="D18" s="158" t="s">
        <v>111</v>
      </c>
      <c r="E18" s="64">
        <v>-4.2999999999999997E-2</v>
      </c>
      <c r="F18" s="63">
        <v>8.5999999999999993E-2</v>
      </c>
      <c r="G18" s="139">
        <v>0.61399999999999999</v>
      </c>
      <c r="H18" s="78">
        <v>1</v>
      </c>
      <c r="I18" s="64">
        <v>4.0000000000000001E-3</v>
      </c>
      <c r="J18" s="63">
        <v>0.11700000000000001</v>
      </c>
      <c r="K18" s="139">
        <v>0.97299999999999998</v>
      </c>
      <c r="L18" s="65">
        <v>0.41899999999999998</v>
      </c>
      <c r="M18" s="87">
        <v>0.21</v>
      </c>
      <c r="N18" s="63">
        <v>0.40799999999999997</v>
      </c>
      <c r="O18" s="87">
        <v>0.22500000000000001</v>
      </c>
      <c r="P18" s="63">
        <v>0.439</v>
      </c>
      <c r="Q18" s="87">
        <v>0.20100000000000001</v>
      </c>
      <c r="R18" s="139">
        <v>0.70199999999999996</v>
      </c>
      <c r="S18" s="139">
        <v>0.45600000000000002</v>
      </c>
      <c r="T18" s="64">
        <v>-9.0999999999999998E-2</v>
      </c>
      <c r="U18" s="63">
        <v>0.126</v>
      </c>
      <c r="V18" s="164">
        <v>0.46800000000000003</v>
      </c>
      <c r="W18" s="63">
        <v>0.434</v>
      </c>
      <c r="X18" s="87">
        <v>0.16600000000000001</v>
      </c>
      <c r="Y18" s="63">
        <v>0.39100000000000001</v>
      </c>
      <c r="Z18" s="87">
        <v>0.221</v>
      </c>
      <c r="AA18" s="63">
        <v>0.39600000000000002</v>
      </c>
      <c r="AB18" s="87">
        <v>0.13900000000000001</v>
      </c>
      <c r="AC18" s="139">
        <v>0.156</v>
      </c>
      <c r="AD18" s="78">
        <v>0.86099999999999999</v>
      </c>
    </row>
    <row r="19" spans="1:30" ht="17" thickBot="1" x14ac:dyDescent="0.25">
      <c r="A19" s="310"/>
      <c r="B19" s="57" t="s">
        <v>285</v>
      </c>
      <c r="C19" s="56" t="s">
        <v>267</v>
      </c>
      <c r="D19" s="158" t="s">
        <v>297</v>
      </c>
      <c r="E19" s="64">
        <v>-6.4000000000000001E-2</v>
      </c>
      <c r="F19" s="63">
        <v>8.5999999999999993E-2</v>
      </c>
      <c r="G19" s="139">
        <v>0.45600000000000002</v>
      </c>
      <c r="H19" s="78">
        <v>1</v>
      </c>
      <c r="I19" s="64">
        <v>-3.0000000000000001E-3</v>
      </c>
      <c r="J19" s="63">
        <v>0.11700000000000001</v>
      </c>
      <c r="K19" s="139">
        <v>0.97599999999999998</v>
      </c>
      <c r="L19" s="65">
        <v>0.02</v>
      </c>
      <c r="M19" s="87">
        <v>0.01</v>
      </c>
      <c r="N19" s="63">
        <v>1.9E-2</v>
      </c>
      <c r="O19" s="87">
        <v>1.0999999999999999E-2</v>
      </c>
      <c r="P19" s="63">
        <v>2.1000000000000001E-2</v>
      </c>
      <c r="Q19" s="87">
        <v>1.0999999999999999E-2</v>
      </c>
      <c r="R19" s="139">
        <v>0.60099999999999998</v>
      </c>
      <c r="S19" s="139">
        <v>0.41299999999999998</v>
      </c>
      <c r="T19" s="57">
        <v>-0.13700000000000001</v>
      </c>
      <c r="U19" s="56">
        <v>0.126</v>
      </c>
      <c r="V19" s="165">
        <v>0.27800000000000002</v>
      </c>
      <c r="W19" s="56">
        <v>1.9E-2</v>
      </c>
      <c r="X19" s="162">
        <v>7.0000000000000001E-3</v>
      </c>
      <c r="Y19" s="56">
        <v>1.7000000000000001E-2</v>
      </c>
      <c r="Z19" s="162">
        <v>0.01</v>
      </c>
      <c r="AA19" s="56">
        <v>1.7000000000000001E-2</v>
      </c>
      <c r="AB19" s="162">
        <v>7.0000000000000001E-3</v>
      </c>
      <c r="AC19" s="138">
        <v>0.13</v>
      </c>
      <c r="AD19" s="142">
        <v>0.80800000000000005</v>
      </c>
    </row>
    <row r="20" spans="1:30" ht="16" customHeight="1" x14ac:dyDescent="0.2">
      <c r="A20" s="304" t="s">
        <v>145</v>
      </c>
      <c r="B20" s="73" t="s">
        <v>280</v>
      </c>
      <c r="C20" s="72" t="s">
        <v>260</v>
      </c>
      <c r="D20" s="159" t="s">
        <v>298</v>
      </c>
      <c r="E20" s="73">
        <v>-0.68500000000000005</v>
      </c>
      <c r="F20" s="72">
        <v>8.5999999999999993E-2</v>
      </c>
      <c r="G20" s="140">
        <v>1.3899999999999999E-15</v>
      </c>
      <c r="H20" s="141">
        <v>2.5019999999999997E-14</v>
      </c>
      <c r="I20" s="73">
        <v>-0.73099999999999998</v>
      </c>
      <c r="J20" s="72">
        <v>0.11700000000000001</v>
      </c>
      <c r="K20" s="140">
        <v>4.3200000000000001E-10</v>
      </c>
      <c r="L20" s="74">
        <v>286.67200000000003</v>
      </c>
      <c r="M20" s="161">
        <v>61.039000000000001</v>
      </c>
      <c r="N20" s="72">
        <v>238.47800000000001</v>
      </c>
      <c r="O20" s="161">
        <v>55.942999999999998</v>
      </c>
      <c r="P20" s="72">
        <v>209.417</v>
      </c>
      <c r="Q20" s="161">
        <v>48.896999999999998</v>
      </c>
      <c r="R20" s="140">
        <v>1.02E-6</v>
      </c>
      <c r="S20" s="141">
        <v>9.3100000000000006E-3</v>
      </c>
      <c r="T20" s="64">
        <v>-0.64200000000000002</v>
      </c>
      <c r="U20" s="63">
        <v>0.126</v>
      </c>
      <c r="V20" s="164">
        <v>3.4999999999999998E-7</v>
      </c>
      <c r="W20" s="63">
        <v>313.625</v>
      </c>
      <c r="X20" s="87">
        <v>74.007000000000005</v>
      </c>
      <c r="Y20" s="63">
        <v>266.55599999999998</v>
      </c>
      <c r="Z20" s="87">
        <v>60.207999999999998</v>
      </c>
      <c r="AA20" s="63">
        <v>237.381</v>
      </c>
      <c r="AB20" s="87">
        <v>55.448</v>
      </c>
      <c r="AC20" s="139">
        <v>1.1000000000000001E-3</v>
      </c>
      <c r="AD20" s="78">
        <v>6.43E-3</v>
      </c>
    </row>
    <row r="21" spans="1:30" x14ac:dyDescent="0.2">
      <c r="A21" s="305"/>
      <c r="B21" s="64" t="s">
        <v>281</v>
      </c>
      <c r="C21" s="63" t="s">
        <v>142</v>
      </c>
      <c r="D21" s="158" t="s">
        <v>299</v>
      </c>
      <c r="E21" s="64">
        <v>0.44400000000000001</v>
      </c>
      <c r="F21" s="63">
        <v>8.5999999999999993E-2</v>
      </c>
      <c r="G21" s="139">
        <v>2.2399999999999999E-7</v>
      </c>
      <c r="H21" s="78">
        <v>4.0319999999999997E-6</v>
      </c>
      <c r="I21" s="64">
        <v>0.439</v>
      </c>
      <c r="J21" s="63">
        <v>0.11700000000000001</v>
      </c>
      <c r="K21" s="139">
        <v>1.74E-4</v>
      </c>
      <c r="L21" s="65">
        <v>8.84</v>
      </c>
      <c r="M21" s="87">
        <v>0.77600000000000002</v>
      </c>
      <c r="N21" s="63">
        <v>9.2789999999999999</v>
      </c>
      <c r="O21" s="87">
        <v>1.0680000000000001</v>
      </c>
      <c r="P21" s="63">
        <v>9.8290000000000006</v>
      </c>
      <c r="Q21" s="87">
        <v>0.90900000000000003</v>
      </c>
      <c r="R21" s="139">
        <v>2.14E-4</v>
      </c>
      <c r="S21" s="78">
        <v>8.2500000000000004E-3</v>
      </c>
      <c r="T21" s="64">
        <v>0.44800000000000001</v>
      </c>
      <c r="U21" s="63">
        <v>0.126</v>
      </c>
      <c r="V21" s="164">
        <v>3.7500000000000001E-4</v>
      </c>
      <c r="W21" s="63">
        <v>8.8049999999999997</v>
      </c>
      <c r="X21" s="87">
        <v>1.054</v>
      </c>
      <c r="Y21" s="63">
        <v>9.3559999999999999</v>
      </c>
      <c r="Z21" s="87">
        <v>1.083</v>
      </c>
      <c r="AA21" s="63">
        <v>9.6170000000000009</v>
      </c>
      <c r="AB21" s="87">
        <v>0.95599999999999996</v>
      </c>
      <c r="AC21" s="139">
        <v>5.8999999999999999E-3</v>
      </c>
      <c r="AD21" s="78">
        <v>0.13800000000000001</v>
      </c>
    </row>
    <row r="22" spans="1:30" x14ac:dyDescent="0.2">
      <c r="A22" s="305"/>
      <c r="B22" s="64" t="s">
        <v>138</v>
      </c>
      <c r="C22" s="63" t="s">
        <v>262</v>
      </c>
      <c r="D22" s="158" t="s">
        <v>111</v>
      </c>
      <c r="E22" s="64">
        <v>9.6000000000000002E-2</v>
      </c>
      <c r="F22" s="63">
        <v>8.5999999999999993E-2</v>
      </c>
      <c r="G22" s="139">
        <v>0.26500000000000001</v>
      </c>
      <c r="H22" s="78">
        <v>1</v>
      </c>
      <c r="I22" s="64">
        <v>0.16200000000000001</v>
      </c>
      <c r="J22" s="63">
        <v>0.11700000000000001</v>
      </c>
      <c r="K22" s="139">
        <v>0.16500000000000001</v>
      </c>
      <c r="L22" s="65">
        <v>16.47</v>
      </c>
      <c r="M22" s="87">
        <v>0.46800000000000003</v>
      </c>
      <c r="N22" s="63">
        <v>16.568999999999999</v>
      </c>
      <c r="O22" s="87">
        <v>0.52400000000000002</v>
      </c>
      <c r="P22" s="63">
        <v>16.651</v>
      </c>
      <c r="Q22" s="87">
        <v>0.47199999999999998</v>
      </c>
      <c r="R22" s="139">
        <v>0.14299999999999999</v>
      </c>
      <c r="S22" s="78">
        <v>0.41299999999999998</v>
      </c>
      <c r="T22" s="64">
        <v>0.01</v>
      </c>
      <c r="U22" s="63">
        <v>0.126</v>
      </c>
      <c r="V22" s="164">
        <v>0.93899999999999995</v>
      </c>
      <c r="W22" s="63">
        <v>16.492000000000001</v>
      </c>
      <c r="X22" s="87">
        <v>0.72</v>
      </c>
      <c r="Y22" s="63">
        <v>16.425999999999998</v>
      </c>
      <c r="Z22" s="87">
        <v>0.502</v>
      </c>
      <c r="AA22" s="63">
        <v>16.481999999999999</v>
      </c>
      <c r="AB22" s="87">
        <v>0.58699999999999997</v>
      </c>
      <c r="AC22" s="139">
        <v>0.60899999999999999</v>
      </c>
      <c r="AD22" s="78">
        <v>0.60499999999999998</v>
      </c>
    </row>
    <row r="23" spans="1:30" ht="17" thickBot="1" x14ac:dyDescent="0.25">
      <c r="A23" s="306"/>
      <c r="B23" s="57" t="s">
        <v>282</v>
      </c>
      <c r="C23" s="56" t="s">
        <v>261</v>
      </c>
      <c r="D23" s="160" t="s">
        <v>111</v>
      </c>
      <c r="E23" s="57">
        <v>-0.53500000000000003</v>
      </c>
      <c r="F23" s="56">
        <v>8.5999999999999993E-2</v>
      </c>
      <c r="G23" s="138">
        <v>4.2499999999999998E-10</v>
      </c>
      <c r="H23" s="142">
        <v>7.649999999999999E-9</v>
      </c>
      <c r="I23" s="57">
        <v>-0.57499999999999996</v>
      </c>
      <c r="J23" s="56">
        <v>0.11700000000000001</v>
      </c>
      <c r="K23" s="138">
        <v>9.0400000000000005E-7</v>
      </c>
      <c r="L23" s="58">
        <v>0.251</v>
      </c>
      <c r="M23" s="162">
        <v>0.05</v>
      </c>
      <c r="N23" s="56">
        <v>0.218</v>
      </c>
      <c r="O23" s="162">
        <v>4.4999999999999998E-2</v>
      </c>
      <c r="P23" s="56">
        <v>0.20399999999999999</v>
      </c>
      <c r="Q23" s="162">
        <v>4.7E-2</v>
      </c>
      <c r="R23" s="138">
        <v>2.4899999999999999E-5</v>
      </c>
      <c r="S23" s="142">
        <v>0.17699999999999999</v>
      </c>
      <c r="T23" s="57">
        <v>-0.499</v>
      </c>
      <c r="U23" s="56">
        <v>0.126</v>
      </c>
      <c r="V23" s="165">
        <v>7.47E-5</v>
      </c>
      <c r="W23" s="56">
        <v>0.27500000000000002</v>
      </c>
      <c r="X23" s="162">
        <v>6.8000000000000005E-2</v>
      </c>
      <c r="Y23" s="56">
        <v>0.246</v>
      </c>
      <c r="Z23" s="162">
        <v>4.8000000000000001E-2</v>
      </c>
      <c r="AA23" s="56">
        <v>0.22500000000000001</v>
      </c>
      <c r="AB23" s="162">
        <v>4.5999999999999999E-2</v>
      </c>
      <c r="AC23" s="138">
        <v>2.3300000000000001E-2</v>
      </c>
      <c r="AD23" s="142">
        <v>1.77E-2</v>
      </c>
    </row>
    <row r="25" spans="1:30" x14ac:dyDescent="0.2">
      <c r="A25" s="83" t="s">
        <v>288</v>
      </c>
    </row>
  </sheetData>
  <mergeCells count="6">
    <mergeCell ref="I4:S4"/>
    <mergeCell ref="T4:AD4"/>
    <mergeCell ref="A20:A23"/>
    <mergeCell ref="A6:A12"/>
    <mergeCell ref="A13:A19"/>
    <mergeCell ref="E4:H4"/>
  </mergeCells>
  <conditionalFormatting sqref="V6:V23">
    <cfRule type="cellIs" dxfId="49" priority="2" operator="lessThan">
      <formula>0.05</formula>
    </cfRule>
  </conditionalFormatting>
  <conditionalFormatting sqref="G6:H23">
    <cfRule type="cellIs" dxfId="48" priority="4" operator="lessThan">
      <formula>0.05</formula>
    </cfRule>
  </conditionalFormatting>
  <conditionalFormatting sqref="K6:K23">
    <cfRule type="cellIs" dxfId="47" priority="3" operator="lessThan">
      <formula>0.05</formula>
    </cfRule>
  </conditionalFormatting>
  <conditionalFormatting sqref="R6:S23 AC6:AD23">
    <cfRule type="cellIs" dxfId="46" priority="1" operator="lessThan">
      <formula>0.05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/>
  </sheetViews>
  <sheetFormatPr baseColWidth="10" defaultRowHeight="16" x14ac:dyDescent="0.2"/>
  <cols>
    <col min="1" max="1" width="19.33203125" customWidth="1"/>
    <col min="2" max="2" width="15.1640625" bestFit="1" customWidth="1"/>
    <col min="3" max="12" width="8" customWidth="1"/>
    <col min="13" max="13" width="16.83203125" bestFit="1" customWidth="1"/>
    <col min="14" max="16" width="8" customWidth="1"/>
    <col min="17" max="20" width="8.5" customWidth="1"/>
    <col min="21" max="26" width="8" customWidth="1"/>
    <col min="27" max="30" width="9.5" customWidth="1"/>
  </cols>
  <sheetData>
    <row r="1" spans="1:30" x14ac:dyDescent="0.2">
      <c r="A1" s="44" t="s">
        <v>420</v>
      </c>
    </row>
    <row r="2" spans="1:30" ht="17" thickBot="1" x14ac:dyDescent="0.25"/>
    <row r="3" spans="1:30" s="63" customFormat="1" x14ac:dyDescent="0.2">
      <c r="A3" s="413" t="s">
        <v>286</v>
      </c>
      <c r="B3" s="353" t="s">
        <v>197</v>
      </c>
      <c r="C3" s="258" t="s">
        <v>9</v>
      </c>
      <c r="D3" s="415" t="s">
        <v>223</v>
      </c>
      <c r="E3" s="416"/>
      <c r="F3" s="417"/>
      <c r="G3" s="355" t="s">
        <v>224</v>
      </c>
      <c r="H3" s="356"/>
      <c r="I3" s="357"/>
      <c r="J3" s="355" t="s">
        <v>225</v>
      </c>
      <c r="K3" s="356"/>
      <c r="L3" s="357"/>
      <c r="M3" s="189" t="s">
        <v>317</v>
      </c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</row>
    <row r="4" spans="1:30" s="63" customFormat="1" ht="17" thickBot="1" x14ac:dyDescent="0.25">
      <c r="A4" s="414"/>
      <c r="B4" s="354"/>
      <c r="C4" s="259" t="s">
        <v>327</v>
      </c>
      <c r="D4" s="57" t="s">
        <v>222</v>
      </c>
      <c r="E4" s="56" t="s">
        <v>196</v>
      </c>
      <c r="F4" s="55" t="s">
        <v>195</v>
      </c>
      <c r="G4" s="207" t="s">
        <v>222</v>
      </c>
      <c r="H4" s="56" t="s">
        <v>196</v>
      </c>
      <c r="I4" s="55" t="s">
        <v>195</v>
      </c>
      <c r="J4" s="207" t="s">
        <v>222</v>
      </c>
      <c r="K4" s="56" t="s">
        <v>196</v>
      </c>
      <c r="L4" s="55" t="s">
        <v>195</v>
      </c>
      <c r="M4" s="228" t="s">
        <v>194</v>
      </c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</row>
    <row r="5" spans="1:30" s="177" customFormat="1" x14ac:dyDescent="0.2">
      <c r="A5" s="405" t="s">
        <v>305</v>
      </c>
      <c r="B5" s="407" t="s">
        <v>322</v>
      </c>
      <c r="C5" s="240">
        <v>8</v>
      </c>
      <c r="D5" s="241">
        <v>5</v>
      </c>
      <c r="E5" s="242">
        <v>126.80412371134021</v>
      </c>
      <c r="F5" s="242">
        <v>12.040524357523804</v>
      </c>
      <c r="G5" s="241">
        <v>5</v>
      </c>
      <c r="H5" s="243">
        <v>140.72164948453607</v>
      </c>
      <c r="I5" s="244">
        <v>8.0166654716473058</v>
      </c>
      <c r="J5" s="241">
        <v>5</v>
      </c>
      <c r="K5" s="243">
        <v>136.85567010309279</v>
      </c>
      <c r="L5" s="244">
        <v>10.081240832787591</v>
      </c>
      <c r="M5" s="231">
        <v>0.19</v>
      </c>
    </row>
    <row r="6" spans="1:30" s="63" customFormat="1" x14ac:dyDescent="0.2">
      <c r="A6" s="406"/>
      <c r="B6" s="408"/>
      <c r="C6" s="196">
        <v>15</v>
      </c>
      <c r="D6" s="201">
        <v>8</v>
      </c>
      <c r="E6" s="94">
        <v>148.97</v>
      </c>
      <c r="F6" s="94">
        <v>11.98</v>
      </c>
      <c r="G6" s="201" t="s">
        <v>25</v>
      </c>
      <c r="H6" s="94" t="s">
        <v>25</v>
      </c>
      <c r="I6" s="203" t="s">
        <v>25</v>
      </c>
      <c r="J6" s="201">
        <v>8</v>
      </c>
      <c r="K6" s="183">
        <v>148.45890410958907</v>
      </c>
      <c r="L6" s="204">
        <v>20.18515346341276</v>
      </c>
      <c r="M6" s="232">
        <v>0.95</v>
      </c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</row>
    <row r="7" spans="1:30" s="63" customFormat="1" x14ac:dyDescent="0.2">
      <c r="A7" s="406" t="s">
        <v>306</v>
      </c>
      <c r="B7" s="409" t="s">
        <v>322</v>
      </c>
      <c r="C7" s="196">
        <v>8</v>
      </c>
      <c r="D7" s="201">
        <v>5</v>
      </c>
      <c r="E7" s="185">
        <v>238.25313981151913</v>
      </c>
      <c r="F7" s="185">
        <v>30.46954204916247</v>
      </c>
      <c r="G7" s="201">
        <v>5</v>
      </c>
      <c r="H7" s="183">
        <v>209.23685520904419</v>
      </c>
      <c r="I7" s="204">
        <v>24.49754712264744</v>
      </c>
      <c r="J7" s="201">
        <v>5</v>
      </c>
      <c r="K7" s="183">
        <v>215.03098316212677</v>
      </c>
      <c r="L7" s="204">
        <v>22.334964051964953</v>
      </c>
      <c r="M7" s="232">
        <v>0.21</v>
      </c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</row>
    <row r="8" spans="1:30" s="63" customFormat="1" x14ac:dyDescent="0.2">
      <c r="A8" s="406"/>
      <c r="B8" s="409"/>
      <c r="C8" s="196">
        <v>15</v>
      </c>
      <c r="D8" s="201">
        <v>8</v>
      </c>
      <c r="E8" s="94">
        <v>249.71</v>
      </c>
      <c r="F8" s="94">
        <v>16.95</v>
      </c>
      <c r="G8" s="201" t="s">
        <v>25</v>
      </c>
      <c r="H8" s="94" t="s">
        <v>25</v>
      </c>
      <c r="I8" s="203" t="s">
        <v>25</v>
      </c>
      <c r="J8" s="201">
        <v>8</v>
      </c>
      <c r="K8" s="183">
        <v>232.21583571772209</v>
      </c>
      <c r="L8" s="204">
        <v>10.844726974641011</v>
      </c>
      <c r="M8" s="232">
        <v>0.03</v>
      </c>
      <c r="T8" s="90"/>
      <c r="U8" s="94"/>
      <c r="V8" s="94"/>
      <c r="W8" s="94"/>
      <c r="X8" s="94"/>
      <c r="Y8" s="94"/>
      <c r="Z8" s="181"/>
      <c r="AA8" s="94"/>
      <c r="AB8" s="94"/>
      <c r="AC8" s="94"/>
      <c r="AD8" s="94"/>
    </row>
    <row r="9" spans="1:30" s="63" customFormat="1" x14ac:dyDescent="0.2">
      <c r="A9" s="411" t="s">
        <v>307</v>
      </c>
      <c r="B9" s="409" t="s">
        <v>111</v>
      </c>
      <c r="C9" s="197">
        <v>8</v>
      </c>
      <c r="D9" s="201">
        <v>5</v>
      </c>
      <c r="E9" s="185">
        <v>53.67811097200503</v>
      </c>
      <c r="F9" s="185">
        <v>6.4767882672292396</v>
      </c>
      <c r="G9" s="201">
        <v>5</v>
      </c>
      <c r="H9" s="183">
        <v>67.727708116376363</v>
      </c>
      <c r="I9" s="204">
        <v>5.8547845306563833</v>
      </c>
      <c r="J9" s="201">
        <v>5</v>
      </c>
      <c r="K9" s="183">
        <v>64.059606734259972</v>
      </c>
      <c r="L9" s="204">
        <v>6.6847669354485566</v>
      </c>
      <c r="M9" s="232">
        <v>0.04</v>
      </c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</row>
    <row r="10" spans="1:30" s="63" customFormat="1" x14ac:dyDescent="0.2">
      <c r="A10" s="411"/>
      <c r="B10" s="409"/>
      <c r="C10" s="196">
        <v>15</v>
      </c>
      <c r="D10" s="201">
        <v>8</v>
      </c>
      <c r="E10" s="94">
        <v>59.83</v>
      </c>
      <c r="F10" s="183">
        <v>5.7</v>
      </c>
      <c r="G10" s="201" t="s">
        <v>25</v>
      </c>
      <c r="H10" s="94" t="s">
        <v>25</v>
      </c>
      <c r="I10" s="203" t="s">
        <v>25</v>
      </c>
      <c r="J10" s="201">
        <v>8</v>
      </c>
      <c r="K10" s="183">
        <v>63.754776583929768</v>
      </c>
      <c r="L10" s="204">
        <v>6.2119231952826421</v>
      </c>
      <c r="M10" s="232">
        <v>0.21</v>
      </c>
      <c r="R10" s="90"/>
      <c r="T10" s="90"/>
      <c r="U10" s="94"/>
      <c r="V10" s="97"/>
      <c r="W10" s="94"/>
      <c r="X10" s="97"/>
      <c r="Y10" s="94"/>
      <c r="Z10" s="181"/>
      <c r="AA10" s="94"/>
      <c r="AB10" s="181"/>
      <c r="AC10" s="94"/>
      <c r="AD10" s="94"/>
    </row>
    <row r="11" spans="1:30" s="63" customFormat="1" x14ac:dyDescent="0.2">
      <c r="A11" s="406" t="s">
        <v>304</v>
      </c>
      <c r="B11" s="255" t="s">
        <v>321</v>
      </c>
      <c r="C11" s="196">
        <v>8</v>
      </c>
      <c r="D11" s="201">
        <v>5</v>
      </c>
      <c r="E11" s="94">
        <v>46</v>
      </c>
      <c r="F11" s="94">
        <v>3</v>
      </c>
      <c r="G11" s="201" t="s">
        <v>25</v>
      </c>
      <c r="H11" s="94" t="s">
        <v>25</v>
      </c>
      <c r="I11" s="203" t="s">
        <v>25</v>
      </c>
      <c r="J11" s="201">
        <v>6</v>
      </c>
      <c r="K11" s="94">
        <v>51</v>
      </c>
      <c r="L11" s="203">
        <v>2</v>
      </c>
      <c r="M11" s="232">
        <v>2.4437458185286268E-2</v>
      </c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</row>
    <row r="12" spans="1:30" s="63" customFormat="1" x14ac:dyDescent="0.2">
      <c r="A12" s="406"/>
      <c r="B12" s="255" t="s">
        <v>320</v>
      </c>
      <c r="C12" s="196">
        <v>8</v>
      </c>
      <c r="D12" s="201">
        <v>5</v>
      </c>
      <c r="E12" s="94">
        <v>25</v>
      </c>
      <c r="F12" s="94">
        <v>2</v>
      </c>
      <c r="G12" s="201" t="s">
        <v>25</v>
      </c>
      <c r="H12" s="94" t="s">
        <v>25</v>
      </c>
      <c r="I12" s="203" t="s">
        <v>25</v>
      </c>
      <c r="J12" s="201">
        <v>6</v>
      </c>
      <c r="K12" s="94">
        <v>28</v>
      </c>
      <c r="L12" s="203">
        <v>1</v>
      </c>
      <c r="M12" s="232">
        <v>4.2179882617992083E-2</v>
      </c>
    </row>
    <row r="13" spans="1:30" s="63" customFormat="1" x14ac:dyDescent="0.2">
      <c r="A13" s="412" t="s">
        <v>323</v>
      </c>
      <c r="B13" s="409" t="s">
        <v>309</v>
      </c>
      <c r="C13" s="197">
        <v>8</v>
      </c>
      <c r="D13" s="205">
        <v>5</v>
      </c>
      <c r="E13" s="185">
        <v>11.531955643457456</v>
      </c>
      <c r="F13" s="185">
        <v>1.927998652235221</v>
      </c>
      <c r="G13" s="201">
        <v>5</v>
      </c>
      <c r="H13" s="183">
        <v>10.022668099898349</v>
      </c>
      <c r="I13" s="204">
        <v>2.6828094244123393</v>
      </c>
      <c r="J13" s="205">
        <v>5</v>
      </c>
      <c r="K13" s="183">
        <v>13.534759683622088</v>
      </c>
      <c r="L13" s="204">
        <v>2.557539014447435</v>
      </c>
      <c r="M13" s="232">
        <v>0.2</v>
      </c>
    </row>
    <row r="14" spans="1:30" s="63" customFormat="1" x14ac:dyDescent="0.2">
      <c r="A14" s="412"/>
      <c r="B14" s="409"/>
      <c r="C14" s="197">
        <v>15</v>
      </c>
      <c r="D14" s="205">
        <v>8</v>
      </c>
      <c r="E14" s="183">
        <v>34.403629448953907</v>
      </c>
      <c r="F14" s="183">
        <v>1.564884714005053</v>
      </c>
      <c r="G14" s="201" t="s">
        <v>25</v>
      </c>
      <c r="H14" s="94" t="s">
        <v>25</v>
      </c>
      <c r="I14" s="203" t="s">
        <v>25</v>
      </c>
      <c r="J14" s="205">
        <v>8</v>
      </c>
      <c r="K14" s="183">
        <v>32.971816979690658</v>
      </c>
      <c r="L14" s="204">
        <v>4.6862437518646125</v>
      </c>
      <c r="M14" s="232">
        <v>0.43</v>
      </c>
    </row>
    <row r="15" spans="1:30" x14ac:dyDescent="0.2">
      <c r="A15" s="412" t="s">
        <v>324</v>
      </c>
      <c r="B15" s="410" t="s">
        <v>309</v>
      </c>
      <c r="C15" s="197">
        <v>8</v>
      </c>
      <c r="D15" s="205">
        <v>5</v>
      </c>
      <c r="E15" s="185">
        <v>39.456282373890936</v>
      </c>
      <c r="F15" s="185">
        <v>11.198664452614246</v>
      </c>
      <c r="G15" s="201">
        <v>5</v>
      </c>
      <c r="H15" s="183">
        <v>37.366823259085471</v>
      </c>
      <c r="I15" s="204">
        <v>13.136554192391317</v>
      </c>
      <c r="J15" s="205">
        <v>5</v>
      </c>
      <c r="K15" s="183">
        <v>45.396993860525306</v>
      </c>
      <c r="L15" s="204">
        <v>8.6447517813354064</v>
      </c>
      <c r="M15" s="232">
        <v>0.38</v>
      </c>
    </row>
    <row r="16" spans="1:30" x14ac:dyDescent="0.2">
      <c r="A16" s="412"/>
      <c r="B16" s="410"/>
      <c r="C16" s="197">
        <v>15</v>
      </c>
      <c r="D16" s="205">
        <v>8</v>
      </c>
      <c r="E16" s="183">
        <v>343.03689131345988</v>
      </c>
      <c r="F16" s="183">
        <v>66.234489622985393</v>
      </c>
      <c r="G16" s="201" t="s">
        <v>25</v>
      </c>
      <c r="H16" s="94" t="s">
        <v>25</v>
      </c>
      <c r="I16" s="203" t="s">
        <v>25</v>
      </c>
      <c r="J16" s="205">
        <v>8</v>
      </c>
      <c r="K16" s="183">
        <v>368.12245014465202</v>
      </c>
      <c r="L16" s="204">
        <v>22.699496837548644</v>
      </c>
      <c r="M16" s="232">
        <v>0.34</v>
      </c>
    </row>
    <row r="17" spans="1:13" x14ac:dyDescent="0.2">
      <c r="A17" s="412" t="s">
        <v>311</v>
      </c>
      <c r="B17" s="410" t="s">
        <v>310</v>
      </c>
      <c r="C17" s="197">
        <v>8</v>
      </c>
      <c r="D17" s="205">
        <v>5</v>
      </c>
      <c r="E17" s="186">
        <v>7.51E-2</v>
      </c>
      <c r="F17" s="250">
        <v>7.115124735378852E-3</v>
      </c>
      <c r="G17" s="201">
        <v>5</v>
      </c>
      <c r="H17" s="183">
        <v>7.2760000000000005E-2</v>
      </c>
      <c r="I17" s="208">
        <v>4.9556028896593374E-3</v>
      </c>
      <c r="J17" s="205">
        <v>5</v>
      </c>
      <c r="K17" s="183">
        <v>6.8039999999999989E-2</v>
      </c>
      <c r="L17" s="204">
        <v>1.055807747651066E-2</v>
      </c>
      <c r="M17" s="232">
        <v>0.25</v>
      </c>
    </row>
    <row r="18" spans="1:13" x14ac:dyDescent="0.2">
      <c r="A18" s="412"/>
      <c r="B18" s="410"/>
      <c r="C18" s="197">
        <v>15</v>
      </c>
      <c r="D18" s="205">
        <v>8</v>
      </c>
      <c r="E18" s="183">
        <v>8.0712499999999993E-2</v>
      </c>
      <c r="F18" s="183">
        <v>5.4854189838672695E-3</v>
      </c>
      <c r="G18" s="201" t="s">
        <v>25</v>
      </c>
      <c r="H18" s="94" t="s">
        <v>25</v>
      </c>
      <c r="I18" s="203" t="s">
        <v>25</v>
      </c>
      <c r="J18" s="205">
        <v>8</v>
      </c>
      <c r="K18" s="183">
        <v>8.2562500000000011E-2</v>
      </c>
      <c r="L18" s="204">
        <v>9.5574858469308268E-3</v>
      </c>
      <c r="M18" s="232">
        <v>0.64</v>
      </c>
    </row>
    <row r="19" spans="1:13" x14ac:dyDescent="0.2">
      <c r="A19" s="412" t="s">
        <v>312</v>
      </c>
      <c r="B19" s="410" t="s">
        <v>310</v>
      </c>
      <c r="C19" s="197">
        <v>8</v>
      </c>
      <c r="D19" s="205">
        <v>5</v>
      </c>
      <c r="E19" s="185">
        <v>2.9314571039638606</v>
      </c>
      <c r="F19" s="185">
        <v>0.71698437366872037</v>
      </c>
      <c r="G19" s="201">
        <v>5</v>
      </c>
      <c r="H19" s="183">
        <v>2.7525559933126602</v>
      </c>
      <c r="I19" s="204">
        <v>1.0502980162813398</v>
      </c>
      <c r="J19" s="205">
        <v>5</v>
      </c>
      <c r="K19" s="183">
        <v>3.0452105463354178</v>
      </c>
      <c r="L19" s="204">
        <v>0.43009244096542315</v>
      </c>
      <c r="M19" s="232">
        <v>0.77</v>
      </c>
    </row>
    <row r="20" spans="1:13" x14ac:dyDescent="0.2">
      <c r="A20" s="412"/>
      <c r="B20" s="410"/>
      <c r="C20" s="197">
        <v>15</v>
      </c>
      <c r="D20" s="205">
        <v>8</v>
      </c>
      <c r="E20" s="183">
        <v>27.667819830648988</v>
      </c>
      <c r="F20" s="183">
        <v>5.508496049330569</v>
      </c>
      <c r="G20" s="201" t="s">
        <v>25</v>
      </c>
      <c r="H20" s="94" t="s">
        <v>25</v>
      </c>
      <c r="I20" s="203" t="s">
        <v>25</v>
      </c>
      <c r="J20" s="205">
        <v>8</v>
      </c>
      <c r="K20" s="183">
        <v>30.228807256431693</v>
      </c>
      <c r="L20" s="204">
        <v>2.1387096598835287</v>
      </c>
      <c r="M20" s="232">
        <v>0.25</v>
      </c>
    </row>
    <row r="21" spans="1:13" x14ac:dyDescent="0.2">
      <c r="A21" s="249" t="s">
        <v>325</v>
      </c>
      <c r="B21" s="254" t="s">
        <v>310</v>
      </c>
      <c r="C21" s="197">
        <v>8</v>
      </c>
      <c r="D21" s="205">
        <v>5</v>
      </c>
      <c r="E21" s="237">
        <v>18.419999999999998</v>
      </c>
      <c r="F21" s="237">
        <v>0.92574294488264919</v>
      </c>
      <c r="G21" s="251">
        <v>5</v>
      </c>
      <c r="H21" s="237">
        <v>18.22</v>
      </c>
      <c r="I21" s="252">
        <v>1.0848963084092411</v>
      </c>
      <c r="J21" s="238">
        <v>5</v>
      </c>
      <c r="K21" s="237">
        <v>18.68</v>
      </c>
      <c r="L21" s="237">
        <v>0.79498427657407156</v>
      </c>
      <c r="M21" s="239">
        <v>0.65</v>
      </c>
    </row>
    <row r="22" spans="1:13" ht="17" thickBot="1" x14ac:dyDescent="0.25">
      <c r="A22" s="257" t="s">
        <v>326</v>
      </c>
      <c r="B22" s="256"/>
      <c r="C22" s="198">
        <v>8</v>
      </c>
      <c r="D22" s="206">
        <v>5</v>
      </c>
      <c r="E22" s="56">
        <v>4.08</v>
      </c>
      <c r="F22" s="245">
        <v>0.4</v>
      </c>
      <c r="G22" s="206">
        <v>5</v>
      </c>
      <c r="H22" s="246">
        <v>3.99</v>
      </c>
      <c r="I22" s="253">
        <v>0.11</v>
      </c>
      <c r="J22" s="206">
        <v>5</v>
      </c>
      <c r="K22" s="247">
        <v>3.63</v>
      </c>
      <c r="L22" s="247">
        <v>0.46</v>
      </c>
      <c r="M22" s="248">
        <v>0.14000000000000001</v>
      </c>
    </row>
    <row r="24" spans="1:13" x14ac:dyDescent="0.2">
      <c r="A24" s="83" t="s">
        <v>229</v>
      </c>
    </row>
    <row r="25" spans="1:13" x14ac:dyDescent="0.2">
      <c r="A25" s="85" t="s">
        <v>236</v>
      </c>
    </row>
  </sheetData>
  <mergeCells count="20">
    <mergeCell ref="B3:B4"/>
    <mergeCell ref="A3:A4"/>
    <mergeCell ref="D3:F3"/>
    <mergeCell ref="G3:I3"/>
    <mergeCell ref="J3:L3"/>
    <mergeCell ref="B15:B16"/>
    <mergeCell ref="B17:B18"/>
    <mergeCell ref="B19:B20"/>
    <mergeCell ref="A9:A10"/>
    <mergeCell ref="A11:A12"/>
    <mergeCell ref="A13:A14"/>
    <mergeCell ref="A15:A16"/>
    <mergeCell ref="A17:A18"/>
    <mergeCell ref="A19:A20"/>
    <mergeCell ref="B13:B14"/>
    <mergeCell ref="A5:A6"/>
    <mergeCell ref="B5:B6"/>
    <mergeCell ref="A7:A8"/>
    <mergeCell ref="B7:B8"/>
    <mergeCell ref="B9:B10"/>
  </mergeCells>
  <conditionalFormatting sqref="M5:M22">
    <cfRule type="cellIs" dxfId="15" priority="2" operator="lessThanOrEqual">
      <formula>0.05</formula>
    </cfRule>
  </conditionalFormatting>
  <conditionalFormatting sqref="M5:M22">
    <cfRule type="cellIs" dxfId="14" priority="1" operator="between">
      <formula>0.05</formula>
      <formula>0.1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/>
  </sheetViews>
  <sheetFormatPr baseColWidth="10" defaultRowHeight="16" x14ac:dyDescent="0.2"/>
  <cols>
    <col min="2" max="2" width="10" bestFit="1" customWidth="1"/>
    <col min="3" max="3" width="33.83203125" customWidth="1"/>
    <col min="4" max="10" width="9" customWidth="1"/>
    <col min="11" max="11" width="16.33203125" bestFit="1" customWidth="1"/>
    <col min="12" max="15" width="9" customWidth="1"/>
    <col min="16" max="16" width="16.33203125" bestFit="1" customWidth="1"/>
  </cols>
  <sheetData>
    <row r="1" spans="1:16" x14ac:dyDescent="0.2">
      <c r="A1" s="44" t="s">
        <v>419</v>
      </c>
    </row>
    <row r="2" spans="1:16" ht="17" thickBot="1" x14ac:dyDescent="0.25"/>
    <row r="3" spans="1:16" ht="17" thickBot="1" x14ac:dyDescent="0.25">
      <c r="E3" s="301" t="s">
        <v>209</v>
      </c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3"/>
    </row>
    <row r="4" spans="1:16" ht="17" thickBot="1" x14ac:dyDescent="0.25">
      <c r="E4" s="388" t="s">
        <v>220</v>
      </c>
      <c r="F4" s="389"/>
      <c r="G4" s="389"/>
      <c r="H4" s="389"/>
      <c r="I4" s="389"/>
      <c r="J4" s="389"/>
      <c r="K4" s="389"/>
      <c r="L4" s="388" t="s">
        <v>207</v>
      </c>
      <c r="M4" s="389"/>
      <c r="N4" s="389"/>
      <c r="O4" s="389"/>
      <c r="P4" s="390"/>
    </row>
    <row r="5" spans="1:16" x14ac:dyDescent="0.2">
      <c r="E5" s="391" t="s">
        <v>313</v>
      </c>
      <c r="F5" s="392"/>
      <c r="G5" s="393" t="s">
        <v>314</v>
      </c>
      <c r="H5" s="393"/>
      <c r="I5" s="393" t="s">
        <v>315</v>
      </c>
      <c r="J5" s="393"/>
      <c r="K5" s="229" t="s">
        <v>317</v>
      </c>
      <c r="L5" s="391" t="s">
        <v>201</v>
      </c>
      <c r="M5" s="392"/>
      <c r="N5" s="393" t="s">
        <v>316</v>
      </c>
      <c r="O5" s="393"/>
      <c r="P5" s="229" t="s">
        <v>317</v>
      </c>
    </row>
    <row r="6" spans="1:16" ht="17" thickBot="1" x14ac:dyDescent="0.25">
      <c r="A6" s="81"/>
      <c r="B6" s="80" t="s">
        <v>287</v>
      </c>
      <c r="C6" s="80" t="s">
        <v>286</v>
      </c>
      <c r="D6" s="79" t="s">
        <v>197</v>
      </c>
      <c r="E6" s="57" t="s">
        <v>196</v>
      </c>
      <c r="F6" s="56" t="s">
        <v>195</v>
      </c>
      <c r="G6" s="56" t="s">
        <v>196</v>
      </c>
      <c r="H6" s="56" t="s">
        <v>195</v>
      </c>
      <c r="I6" s="56" t="s">
        <v>196</v>
      </c>
      <c r="J6" s="56" t="s">
        <v>195</v>
      </c>
      <c r="K6" s="56" t="s">
        <v>194</v>
      </c>
      <c r="L6" s="57" t="s">
        <v>196</v>
      </c>
      <c r="M6" s="56" t="s">
        <v>195</v>
      </c>
      <c r="N6" s="56" t="s">
        <v>196</v>
      </c>
      <c r="O6" s="56" t="s">
        <v>195</v>
      </c>
      <c r="P6" s="55" t="s">
        <v>194</v>
      </c>
    </row>
    <row r="7" spans="1:16" ht="17" x14ac:dyDescent="0.2">
      <c r="A7" s="418" t="s">
        <v>193</v>
      </c>
      <c r="B7" s="77" t="s">
        <v>192</v>
      </c>
      <c r="C7" s="76" t="s">
        <v>191</v>
      </c>
      <c r="D7" s="75" t="s">
        <v>190</v>
      </c>
      <c r="E7" s="219">
        <v>8.2719999999999985</v>
      </c>
      <c r="F7" s="220">
        <v>0.52260884033854582</v>
      </c>
      <c r="G7" s="220">
        <v>8.4079999999999995</v>
      </c>
      <c r="H7" s="220">
        <v>0.21052315787105202</v>
      </c>
      <c r="I7" s="220">
        <v>8.68</v>
      </c>
      <c r="J7" s="220">
        <v>0.49638694583963466</v>
      </c>
      <c r="K7" s="110">
        <v>0.24</v>
      </c>
      <c r="L7" s="219">
        <v>8.7999999999999989</v>
      </c>
      <c r="M7" s="220">
        <v>0.48896391920643251</v>
      </c>
      <c r="N7" s="220">
        <v>8.6149999999999984</v>
      </c>
      <c r="O7" s="220">
        <v>0.64460397587533236</v>
      </c>
      <c r="P7" s="108">
        <v>0.52901108414974596</v>
      </c>
    </row>
    <row r="8" spans="1:16" x14ac:dyDescent="0.2">
      <c r="A8" s="419"/>
      <c r="B8" s="68" t="s">
        <v>15</v>
      </c>
      <c r="C8" s="67" t="s">
        <v>185</v>
      </c>
      <c r="D8" s="66" t="s">
        <v>131</v>
      </c>
      <c r="E8" s="221">
        <v>12</v>
      </c>
      <c r="F8" s="184">
        <v>0.56568542494923857</v>
      </c>
      <c r="G8" s="184">
        <v>12.08</v>
      </c>
      <c r="H8" s="184">
        <v>0.33466401061363049</v>
      </c>
      <c r="I8" s="184">
        <v>12.319999999999999</v>
      </c>
      <c r="J8" s="184">
        <v>0.65726706900619924</v>
      </c>
      <c r="K8" s="104">
        <v>0.43</v>
      </c>
      <c r="L8" s="221">
        <v>12.549999999999999</v>
      </c>
      <c r="M8" s="184">
        <v>0.7690439333539868</v>
      </c>
      <c r="N8" s="184">
        <v>11.799999999999999</v>
      </c>
      <c r="O8" s="184">
        <v>1.002853072844814</v>
      </c>
      <c r="P8" s="104">
        <v>0.11688954696473973</v>
      </c>
    </row>
    <row r="9" spans="1:16" x14ac:dyDescent="0.2">
      <c r="A9" s="419"/>
      <c r="B9" s="68" t="s">
        <v>16</v>
      </c>
      <c r="C9" s="67" t="s">
        <v>184</v>
      </c>
      <c r="D9" s="66" t="s">
        <v>111</v>
      </c>
      <c r="E9" s="221">
        <v>48.8</v>
      </c>
      <c r="F9" s="184">
        <v>2.5768197453450234</v>
      </c>
      <c r="G9" s="184">
        <v>49.279999999999994</v>
      </c>
      <c r="H9" s="184">
        <v>1.1099549540409281</v>
      </c>
      <c r="I9" s="184">
        <v>50.64</v>
      </c>
      <c r="J9" s="184">
        <v>3.293630216038224</v>
      </c>
      <c r="K9" s="111">
        <v>0.36</v>
      </c>
      <c r="L9" s="221">
        <v>49.45</v>
      </c>
      <c r="M9" s="184">
        <v>2.9466688213739172</v>
      </c>
      <c r="N9" s="184">
        <v>47.75</v>
      </c>
      <c r="O9" s="184">
        <v>3.6781206381209732</v>
      </c>
      <c r="P9" s="104">
        <v>0.32572614219006513</v>
      </c>
    </row>
    <row r="10" spans="1:16" x14ac:dyDescent="0.2">
      <c r="A10" s="419"/>
      <c r="B10" s="68" t="s">
        <v>17</v>
      </c>
      <c r="C10" s="67" t="s">
        <v>183</v>
      </c>
      <c r="D10" s="70" t="s">
        <v>182</v>
      </c>
      <c r="E10" s="221">
        <v>59.180000000000007</v>
      </c>
      <c r="F10" s="184">
        <v>0.86717933554715154</v>
      </c>
      <c r="G10" s="184">
        <v>58.620000000000005</v>
      </c>
      <c r="H10" s="184">
        <v>0.6870225614927058</v>
      </c>
      <c r="I10" s="184">
        <v>58.279999999999994</v>
      </c>
      <c r="J10" s="184">
        <v>0.86717933554715154</v>
      </c>
      <c r="K10" s="111">
        <v>0.14000000000000001</v>
      </c>
      <c r="L10" s="221">
        <v>56.249999999999993</v>
      </c>
      <c r="M10" s="184">
        <v>0.47509397566616873</v>
      </c>
      <c r="N10" s="184">
        <v>55.412500000000009</v>
      </c>
      <c r="O10" s="184">
        <v>0.65342504215425201</v>
      </c>
      <c r="P10" s="104">
        <v>1.18436078506442E-2</v>
      </c>
    </row>
    <row r="11" spans="1:16" x14ac:dyDescent="0.2">
      <c r="A11" s="419"/>
      <c r="B11" s="68" t="s">
        <v>18</v>
      </c>
      <c r="C11" s="67" t="s">
        <v>181</v>
      </c>
      <c r="D11" s="70" t="s">
        <v>176</v>
      </c>
      <c r="E11" s="221">
        <v>14.440000000000001</v>
      </c>
      <c r="F11" s="184">
        <v>0.43931765272977585</v>
      </c>
      <c r="G11" s="184">
        <v>14.320000000000002</v>
      </c>
      <c r="H11" s="184">
        <v>0.13038404810405327</v>
      </c>
      <c r="I11" s="184">
        <v>14.24</v>
      </c>
      <c r="J11" s="184">
        <v>0.26076809620810582</v>
      </c>
      <c r="K11" s="104">
        <v>0.41</v>
      </c>
      <c r="L11" s="221">
        <v>14.262499999999999</v>
      </c>
      <c r="M11" s="184">
        <v>0.18468119248354156</v>
      </c>
      <c r="N11" s="184">
        <v>13.724999999999998</v>
      </c>
      <c r="O11" s="184">
        <v>0.14880476182856933</v>
      </c>
      <c r="P11" s="104">
        <v>2.004582752944816E-5</v>
      </c>
    </row>
    <row r="12" spans="1:16" ht="17" thickBot="1" x14ac:dyDescent="0.25">
      <c r="A12" s="419"/>
      <c r="B12" s="68" t="s">
        <v>19</v>
      </c>
      <c r="C12" s="67" t="s">
        <v>175</v>
      </c>
      <c r="D12" s="66" t="s">
        <v>111</v>
      </c>
      <c r="E12" s="221">
        <v>12.419999999999998</v>
      </c>
      <c r="F12" s="184">
        <v>0.43243496620879279</v>
      </c>
      <c r="G12" s="184">
        <v>12.6</v>
      </c>
      <c r="H12" s="184">
        <v>0.60827625302982202</v>
      </c>
      <c r="I12" s="184">
        <v>12.9</v>
      </c>
      <c r="J12" s="184">
        <v>0.68556546004010477</v>
      </c>
      <c r="K12" s="111">
        <v>0.23</v>
      </c>
      <c r="L12" s="221">
        <v>12.9625</v>
      </c>
      <c r="M12" s="184">
        <v>0.20658792662827957</v>
      </c>
      <c r="N12" s="184">
        <v>13.387499999999999</v>
      </c>
      <c r="O12" s="184">
        <v>0.24164614034338947</v>
      </c>
      <c r="P12" s="104">
        <v>2.1056244900970263E-3</v>
      </c>
    </row>
    <row r="13" spans="1:16" x14ac:dyDescent="0.2">
      <c r="A13" s="420" t="s">
        <v>172</v>
      </c>
      <c r="B13" s="77" t="s">
        <v>171</v>
      </c>
      <c r="C13" s="76" t="s">
        <v>170</v>
      </c>
      <c r="D13" s="75" t="s">
        <v>111</v>
      </c>
      <c r="E13" s="219">
        <v>2.4160000000000004</v>
      </c>
      <c r="F13" s="220">
        <v>6.7675697262754561E-2</v>
      </c>
      <c r="G13" s="220">
        <v>2.1779999999999999</v>
      </c>
      <c r="H13" s="220">
        <v>0.2128849454517627</v>
      </c>
      <c r="I13" s="220">
        <v>2.1560000000000001</v>
      </c>
      <c r="J13" s="220">
        <v>0.24724481794367009</v>
      </c>
      <c r="K13" s="110">
        <v>0.08</v>
      </c>
      <c r="L13" s="219">
        <v>2.1487500000000002</v>
      </c>
      <c r="M13" s="220">
        <v>0.33617331839394754</v>
      </c>
      <c r="N13" s="220">
        <v>2.08</v>
      </c>
      <c r="O13" s="220">
        <v>0.59918992934508675</v>
      </c>
      <c r="P13" s="108">
        <v>0.78240695501951651</v>
      </c>
    </row>
    <row r="14" spans="1:16" ht="17" x14ac:dyDescent="0.2">
      <c r="A14" s="421"/>
      <c r="B14" s="68" t="s">
        <v>169</v>
      </c>
      <c r="C14" s="67" t="s">
        <v>168</v>
      </c>
      <c r="D14" s="66" t="s">
        <v>146</v>
      </c>
      <c r="E14" s="221">
        <v>199.2</v>
      </c>
      <c r="F14" s="184">
        <v>13.682105101189656</v>
      </c>
      <c r="G14" s="184">
        <v>183.2</v>
      </c>
      <c r="H14" s="184">
        <v>20.668817092422032</v>
      </c>
      <c r="I14" s="184">
        <v>187.2</v>
      </c>
      <c r="J14" s="184">
        <v>30.38420642373266</v>
      </c>
      <c r="K14" s="111">
        <v>0.45</v>
      </c>
      <c r="L14" s="221">
        <v>188</v>
      </c>
      <c r="M14" s="184">
        <v>31.64084159978772</v>
      </c>
      <c r="N14" s="184">
        <v>179</v>
      </c>
      <c r="O14" s="184">
        <v>53.612365311425258</v>
      </c>
      <c r="P14" s="104">
        <v>0.22600000000000001</v>
      </c>
    </row>
    <row r="15" spans="1:16" ht="17" thickBot="1" x14ac:dyDescent="0.25">
      <c r="A15" s="421"/>
      <c r="B15" s="68" t="s">
        <v>161</v>
      </c>
      <c r="C15" s="67" t="s">
        <v>160</v>
      </c>
      <c r="D15" s="70" t="s">
        <v>159</v>
      </c>
      <c r="E15" s="221">
        <v>14.3</v>
      </c>
      <c r="F15" s="184">
        <v>0.28284271247461895</v>
      </c>
      <c r="G15" s="184">
        <v>14.1</v>
      </c>
      <c r="H15" s="184">
        <v>0.43588989435406772</v>
      </c>
      <c r="I15" s="184">
        <v>13.9</v>
      </c>
      <c r="J15" s="184">
        <v>0.33911649915626335</v>
      </c>
      <c r="K15" s="111">
        <v>0.08</v>
      </c>
      <c r="L15" s="221">
        <v>15.0375</v>
      </c>
      <c r="M15" s="184">
        <v>0.27222627143085015</v>
      </c>
      <c r="N15" s="184">
        <v>14.812499999999998</v>
      </c>
      <c r="O15" s="184">
        <v>0.22320714274285355</v>
      </c>
      <c r="P15" s="104">
        <v>0.22600000000000001</v>
      </c>
    </row>
    <row r="16" spans="1:16" ht="17" customHeight="1" thickBot="1" x14ac:dyDescent="0.25">
      <c r="A16" s="211"/>
      <c r="B16" s="212" t="s">
        <v>20</v>
      </c>
      <c r="C16" s="213" t="s">
        <v>126</v>
      </c>
      <c r="D16" s="214" t="s">
        <v>96</v>
      </c>
      <c r="E16" s="217">
        <v>4.3759999999999994</v>
      </c>
      <c r="F16" s="218">
        <v>1.3806085614684573</v>
      </c>
      <c r="G16" s="218">
        <v>3.8560000000000003</v>
      </c>
      <c r="H16" s="218">
        <v>1.303103986641128</v>
      </c>
      <c r="I16" s="222">
        <v>4.1120000000000001</v>
      </c>
      <c r="J16" s="222">
        <v>0.83205769030759269</v>
      </c>
      <c r="K16" s="230">
        <v>0.73</v>
      </c>
      <c r="L16" s="217">
        <v>3.46</v>
      </c>
      <c r="M16" s="218">
        <v>1.2558434843334803</v>
      </c>
      <c r="N16" s="218">
        <v>3.085</v>
      </c>
      <c r="O16" s="218">
        <v>1.2025567999653313</v>
      </c>
      <c r="P16" s="215">
        <v>0.55000000000000004</v>
      </c>
    </row>
    <row r="18" spans="1:5" x14ac:dyDescent="0.2">
      <c r="A18" s="83" t="s">
        <v>229</v>
      </c>
    </row>
    <row r="19" spans="1:5" x14ac:dyDescent="0.2">
      <c r="A19" s="85" t="s">
        <v>236</v>
      </c>
    </row>
    <row r="21" spans="1:5" x14ac:dyDescent="0.2">
      <c r="D21" s="216"/>
      <c r="E21" s="216"/>
    </row>
    <row r="22" spans="1:5" x14ac:dyDescent="0.2">
      <c r="D22" s="216"/>
      <c r="E22" s="216"/>
    </row>
    <row r="23" spans="1:5" x14ac:dyDescent="0.2">
      <c r="D23" s="216"/>
      <c r="E23" s="216"/>
    </row>
    <row r="24" spans="1:5" x14ac:dyDescent="0.2">
      <c r="D24" s="216"/>
      <c r="E24" s="216"/>
    </row>
    <row r="25" spans="1:5" x14ac:dyDescent="0.2">
      <c r="D25" s="216"/>
      <c r="E25" s="216"/>
    </row>
    <row r="26" spans="1:5" x14ac:dyDescent="0.2">
      <c r="D26" s="216"/>
      <c r="E26" s="216"/>
    </row>
    <row r="27" spans="1:5" x14ac:dyDescent="0.2">
      <c r="D27" s="216"/>
      <c r="E27" s="216"/>
    </row>
    <row r="28" spans="1:5" x14ac:dyDescent="0.2">
      <c r="D28" s="216"/>
      <c r="E28" s="216"/>
    </row>
    <row r="29" spans="1:5" x14ac:dyDescent="0.2">
      <c r="D29" s="216"/>
      <c r="E29" s="216"/>
    </row>
    <row r="30" spans="1:5" x14ac:dyDescent="0.2">
      <c r="D30" s="216"/>
    </row>
    <row r="31" spans="1:5" x14ac:dyDescent="0.2">
      <c r="D31" s="216"/>
    </row>
    <row r="32" spans="1:5" x14ac:dyDescent="0.2">
      <c r="D32" s="216"/>
      <c r="E32" s="216"/>
    </row>
  </sheetData>
  <mergeCells count="10">
    <mergeCell ref="E3:P3"/>
    <mergeCell ref="E4:K4"/>
    <mergeCell ref="L4:P4"/>
    <mergeCell ref="A7:A12"/>
    <mergeCell ref="A13:A15"/>
    <mergeCell ref="L5:M5"/>
    <mergeCell ref="N5:O5"/>
    <mergeCell ref="E5:F5"/>
    <mergeCell ref="G5:H5"/>
    <mergeCell ref="I5:J5"/>
  </mergeCells>
  <conditionalFormatting sqref="K7 K9:K10 K12:K16 P7:P16">
    <cfRule type="cellIs" dxfId="13" priority="8" operator="lessThanOrEqual">
      <formula>0.05</formula>
    </cfRule>
  </conditionalFormatting>
  <conditionalFormatting sqref="K8">
    <cfRule type="cellIs" dxfId="12" priority="5" operator="lessThanOrEqual">
      <formula>0.05</formula>
    </cfRule>
  </conditionalFormatting>
  <conditionalFormatting sqref="K11">
    <cfRule type="cellIs" dxfId="11" priority="3" operator="lessThanOrEqual">
      <formula>0.05</formula>
    </cfRule>
  </conditionalFormatting>
  <conditionalFormatting sqref="K7:K10 K12:K16 P7:P16">
    <cfRule type="cellIs" dxfId="10" priority="4" operator="between">
      <formula>0.05</formula>
      <formula>0.1</formula>
    </cfRule>
  </conditionalFormatting>
  <conditionalFormatting sqref="K11">
    <cfRule type="cellIs" dxfId="9" priority="1" operator="between">
      <formula>0.05</formula>
      <formula>0.1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workbookViewId="0"/>
  </sheetViews>
  <sheetFormatPr baseColWidth="10" defaultRowHeight="16" x14ac:dyDescent="0.2"/>
  <cols>
    <col min="1" max="1" width="15.33203125" customWidth="1"/>
    <col min="2" max="2" width="14.1640625" bestFit="1" customWidth="1"/>
    <col min="3" max="9" width="8" customWidth="1"/>
    <col min="10" max="10" width="8.33203125" bestFit="1" customWidth="1"/>
    <col min="11" max="13" width="8" customWidth="1"/>
    <col min="14" max="17" width="8.5" customWidth="1"/>
    <col min="18" max="23" width="8" customWidth="1"/>
    <col min="24" max="27" width="9.5" customWidth="1"/>
  </cols>
  <sheetData>
    <row r="1" spans="1:27" x14ac:dyDescent="0.2">
      <c r="A1" s="44" t="s">
        <v>418</v>
      </c>
    </row>
    <row r="2" spans="1:27" ht="17" thickBot="1" x14ac:dyDescent="0.25"/>
    <row r="3" spans="1:27" s="63" customFormat="1" x14ac:dyDescent="0.2">
      <c r="A3" s="189" t="s">
        <v>286</v>
      </c>
      <c r="B3" s="195" t="s">
        <v>197</v>
      </c>
      <c r="C3" s="195" t="s">
        <v>308</v>
      </c>
      <c r="D3" s="199"/>
      <c r="E3" s="187" t="s">
        <v>223</v>
      </c>
      <c r="F3" s="200"/>
      <c r="G3" s="199"/>
      <c r="H3" s="175" t="s">
        <v>225</v>
      </c>
      <c r="I3" s="176"/>
      <c r="J3" s="226" t="s">
        <v>318</v>
      </c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</row>
    <row r="4" spans="1:27" s="63" customFormat="1" ht="17" thickBot="1" x14ac:dyDescent="0.25">
      <c r="A4" s="190"/>
      <c r="B4" s="194"/>
      <c r="C4" s="194"/>
      <c r="D4" s="57" t="s">
        <v>222</v>
      </c>
      <c r="E4" s="56" t="s">
        <v>196</v>
      </c>
      <c r="F4" s="55" t="s">
        <v>195</v>
      </c>
      <c r="G4" s="207" t="s">
        <v>222</v>
      </c>
      <c r="H4" s="56" t="s">
        <v>196</v>
      </c>
      <c r="I4" s="55" t="s">
        <v>195</v>
      </c>
      <c r="J4" s="234" t="s">
        <v>194</v>
      </c>
      <c r="K4" s="182"/>
      <c r="L4" s="223"/>
      <c r="M4" s="223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</row>
    <row r="5" spans="1:27" s="177" customFormat="1" x14ac:dyDescent="0.2">
      <c r="A5" s="191" t="s">
        <v>305</v>
      </c>
      <c r="B5" s="236" t="s">
        <v>322</v>
      </c>
      <c r="C5" s="196">
        <v>8</v>
      </c>
      <c r="D5" s="201">
        <v>6</v>
      </c>
      <c r="E5" s="185">
        <v>163.21499013806707</v>
      </c>
      <c r="F5" s="202">
        <v>8.8592878427911952</v>
      </c>
      <c r="G5" s="201">
        <v>6</v>
      </c>
      <c r="H5" s="183">
        <v>149.90138067061142</v>
      </c>
      <c r="I5" s="204">
        <v>13.186993807058595</v>
      </c>
      <c r="J5" s="231">
        <v>7.1187325472020446E-2</v>
      </c>
      <c r="L5" s="223"/>
      <c r="M5" s="223"/>
    </row>
    <row r="6" spans="1:27" s="63" customFormat="1" x14ac:dyDescent="0.2">
      <c r="A6" s="191" t="s">
        <v>306</v>
      </c>
      <c r="B6" s="191" t="s">
        <v>322</v>
      </c>
      <c r="C6" s="196">
        <v>8</v>
      </c>
      <c r="D6" s="201">
        <v>6</v>
      </c>
      <c r="E6" s="185">
        <v>237.98667963578393</v>
      </c>
      <c r="F6" s="202">
        <v>21.555804770270619</v>
      </c>
      <c r="G6" s="201">
        <v>6</v>
      </c>
      <c r="H6" s="183">
        <v>232.3785496203831</v>
      </c>
      <c r="I6" s="204">
        <v>15.768442101492766</v>
      </c>
      <c r="J6" s="232">
        <v>0.61918642919415423</v>
      </c>
      <c r="L6" s="223"/>
      <c r="M6" s="223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</row>
    <row r="7" spans="1:27" s="63" customFormat="1" x14ac:dyDescent="0.2">
      <c r="A7" s="192" t="s">
        <v>307</v>
      </c>
      <c r="B7" s="191" t="s">
        <v>111</v>
      </c>
      <c r="C7" s="197">
        <v>8</v>
      </c>
      <c r="D7" s="201">
        <v>6</v>
      </c>
      <c r="E7" s="185">
        <v>68.867408087034676</v>
      </c>
      <c r="F7" s="202">
        <v>4.8239489478971436</v>
      </c>
      <c r="G7" s="201">
        <v>6</v>
      </c>
      <c r="H7" s="183">
        <v>64.709617066001556</v>
      </c>
      <c r="I7" s="204">
        <v>6.7606171458057576</v>
      </c>
      <c r="J7" s="232">
        <v>0.25106630071703906</v>
      </c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</row>
    <row r="8" spans="1:27" s="63" customFormat="1" x14ac:dyDescent="0.2">
      <c r="A8" s="193" t="s">
        <v>304</v>
      </c>
      <c r="B8" s="191" t="s">
        <v>321</v>
      </c>
      <c r="C8" s="196">
        <v>8</v>
      </c>
      <c r="D8" s="201">
        <v>6</v>
      </c>
      <c r="E8" s="94">
        <v>66</v>
      </c>
      <c r="F8" s="203">
        <v>5</v>
      </c>
      <c r="G8" s="201">
        <v>6</v>
      </c>
      <c r="H8" s="94">
        <v>82</v>
      </c>
      <c r="I8" s="203">
        <v>6</v>
      </c>
      <c r="J8" s="232">
        <v>1.0216004166926603E-3</v>
      </c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</row>
    <row r="9" spans="1:27" s="63" customFormat="1" ht="17" thickBot="1" x14ac:dyDescent="0.25">
      <c r="A9" s="224"/>
      <c r="B9" s="194" t="s">
        <v>320</v>
      </c>
      <c r="C9" s="225">
        <v>8</v>
      </c>
      <c r="D9" s="209">
        <v>6</v>
      </c>
      <c r="E9" s="188">
        <v>36</v>
      </c>
      <c r="F9" s="210">
        <v>3</v>
      </c>
      <c r="G9" s="209">
        <v>6</v>
      </c>
      <c r="H9" s="188">
        <v>45</v>
      </c>
      <c r="I9" s="210">
        <v>4</v>
      </c>
      <c r="J9" s="233">
        <v>8.2472821272282226E-4</v>
      </c>
    </row>
    <row r="11" spans="1:27" x14ac:dyDescent="0.2">
      <c r="A11" s="83" t="s">
        <v>229</v>
      </c>
    </row>
    <row r="12" spans="1:27" x14ac:dyDescent="0.2">
      <c r="A12" s="85" t="s">
        <v>236</v>
      </c>
    </row>
  </sheetData>
  <conditionalFormatting sqref="J5:J9">
    <cfRule type="cellIs" dxfId="8" priority="2" operator="lessThanOrEqual">
      <formula>0.05</formula>
    </cfRule>
  </conditionalFormatting>
  <conditionalFormatting sqref="J5:J9">
    <cfRule type="cellIs" dxfId="7" priority="1" operator="between">
      <formula>0.05</formula>
      <formula>0.1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baseColWidth="10" defaultRowHeight="16" x14ac:dyDescent="0.2"/>
  <cols>
    <col min="2" max="2" width="10" bestFit="1" customWidth="1"/>
    <col min="3" max="3" width="33.83203125" customWidth="1"/>
    <col min="4" max="9" width="9" customWidth="1"/>
    <col min="12" max="12" width="12.6640625" bestFit="1" customWidth="1"/>
    <col min="13" max="13" width="11.6640625" bestFit="1" customWidth="1"/>
  </cols>
  <sheetData>
    <row r="1" spans="1:14" x14ac:dyDescent="0.2">
      <c r="A1" s="44" t="s">
        <v>417</v>
      </c>
    </row>
    <row r="2" spans="1:14" ht="17" thickBot="1" x14ac:dyDescent="0.25"/>
    <row r="3" spans="1:14" ht="17" thickBot="1" x14ac:dyDescent="0.25">
      <c r="E3" s="301" t="s">
        <v>209</v>
      </c>
      <c r="F3" s="302"/>
      <c r="G3" s="302"/>
      <c r="H3" s="302"/>
      <c r="I3" s="303"/>
      <c r="L3" s="216"/>
      <c r="M3" s="216"/>
    </row>
    <row r="4" spans="1:14" ht="17" thickBot="1" x14ac:dyDescent="0.25">
      <c r="E4" s="388" t="s">
        <v>220</v>
      </c>
      <c r="F4" s="389"/>
      <c r="G4" s="389"/>
      <c r="H4" s="389"/>
      <c r="I4" s="390"/>
      <c r="M4" s="216"/>
      <c r="N4" s="216"/>
    </row>
    <row r="5" spans="1:14" x14ac:dyDescent="0.2">
      <c r="E5" s="391" t="s">
        <v>199</v>
      </c>
      <c r="F5" s="392"/>
      <c r="G5" s="393" t="s">
        <v>319</v>
      </c>
      <c r="H5" s="393"/>
      <c r="I5" s="227" t="s">
        <v>318</v>
      </c>
      <c r="M5" s="216"/>
      <c r="N5" s="216"/>
    </row>
    <row r="6" spans="1:14" ht="17" thickBot="1" x14ac:dyDescent="0.25">
      <c r="A6" s="81"/>
      <c r="B6" s="80" t="s">
        <v>287</v>
      </c>
      <c r="C6" s="80" t="s">
        <v>286</v>
      </c>
      <c r="D6" s="79" t="s">
        <v>197</v>
      </c>
      <c r="E6" s="57" t="s">
        <v>196</v>
      </c>
      <c r="F6" s="56" t="s">
        <v>195</v>
      </c>
      <c r="G6" s="56" t="s">
        <v>196</v>
      </c>
      <c r="H6" s="56" t="s">
        <v>195</v>
      </c>
      <c r="I6" s="235" t="s">
        <v>194</v>
      </c>
      <c r="L6" s="216"/>
    </row>
    <row r="7" spans="1:14" ht="17" x14ac:dyDescent="0.2">
      <c r="A7" s="418" t="s">
        <v>193</v>
      </c>
      <c r="B7" s="77" t="s">
        <v>192</v>
      </c>
      <c r="C7" s="76" t="s">
        <v>191</v>
      </c>
      <c r="D7" s="75" t="s">
        <v>190</v>
      </c>
      <c r="E7" s="219">
        <v>8.1399999999999988</v>
      </c>
      <c r="F7" s="220">
        <v>0.54479353887504911</v>
      </c>
      <c r="G7" s="220">
        <v>8.34</v>
      </c>
      <c r="H7" s="220">
        <v>0.51334199126897861</v>
      </c>
      <c r="I7" s="108">
        <v>0.52762699020016779</v>
      </c>
      <c r="L7" s="216"/>
    </row>
    <row r="8" spans="1:14" x14ac:dyDescent="0.2">
      <c r="A8" s="419"/>
      <c r="B8" s="68" t="s">
        <v>15</v>
      </c>
      <c r="C8" s="67" t="s">
        <v>185</v>
      </c>
      <c r="D8" s="66" t="s">
        <v>131</v>
      </c>
      <c r="E8" s="221">
        <v>12.466666666666669</v>
      </c>
      <c r="F8" s="184">
        <v>0.92664268554101648</v>
      </c>
      <c r="G8" s="184">
        <v>12.333333333333334</v>
      </c>
      <c r="H8" s="184">
        <v>0.92664268554101614</v>
      </c>
      <c r="I8" s="104">
        <v>0.80823302861553503</v>
      </c>
      <c r="L8" s="216"/>
      <c r="M8" s="216"/>
      <c r="N8" s="216"/>
    </row>
    <row r="9" spans="1:14" x14ac:dyDescent="0.2">
      <c r="A9" s="419"/>
      <c r="B9" s="68" t="s">
        <v>16</v>
      </c>
      <c r="C9" s="67" t="s">
        <v>184</v>
      </c>
      <c r="D9" s="66" t="s">
        <v>111</v>
      </c>
      <c r="E9" s="221">
        <v>49.066666666666663</v>
      </c>
      <c r="F9" s="184">
        <v>2.9357565748315499</v>
      </c>
      <c r="G9" s="184">
        <v>49.733333333333327</v>
      </c>
      <c r="H9" s="184">
        <v>2.5001333297779693</v>
      </c>
      <c r="I9" s="104">
        <v>0.68112830233179</v>
      </c>
      <c r="L9" s="216"/>
      <c r="M9" s="216"/>
      <c r="N9" s="216"/>
    </row>
    <row r="10" spans="1:14" x14ac:dyDescent="0.2">
      <c r="A10" s="419"/>
      <c r="B10" s="68" t="s">
        <v>17</v>
      </c>
      <c r="C10" s="67" t="s">
        <v>183</v>
      </c>
      <c r="D10" s="70" t="s">
        <v>182</v>
      </c>
      <c r="E10" s="221">
        <v>60.18333333333333</v>
      </c>
      <c r="F10" s="184">
        <v>1.049603099588919</v>
      </c>
      <c r="G10" s="184">
        <v>59.733333333333327</v>
      </c>
      <c r="H10" s="184">
        <v>1.3291601358251259</v>
      </c>
      <c r="I10" s="104">
        <v>0.53059215637989798</v>
      </c>
      <c r="L10" s="216"/>
      <c r="M10" s="216"/>
      <c r="N10" s="216"/>
    </row>
    <row r="11" spans="1:14" x14ac:dyDescent="0.2">
      <c r="A11" s="419"/>
      <c r="B11" s="68" t="s">
        <v>18</v>
      </c>
      <c r="C11" s="67" t="s">
        <v>181</v>
      </c>
      <c r="D11" s="70" t="s">
        <v>176</v>
      </c>
      <c r="E11" s="221">
        <v>15.233333333333334</v>
      </c>
      <c r="F11" s="184">
        <v>0.18618986725025272</v>
      </c>
      <c r="G11" s="184">
        <v>14.85</v>
      </c>
      <c r="H11" s="184">
        <v>0.38340579025361615</v>
      </c>
      <c r="I11" s="104">
        <v>6.2221081929723837E-2</v>
      </c>
      <c r="L11" s="216"/>
      <c r="M11" s="216"/>
      <c r="N11" s="216"/>
    </row>
    <row r="12" spans="1:14" ht="17" thickBot="1" x14ac:dyDescent="0.25">
      <c r="A12" s="419"/>
      <c r="B12" s="68" t="s">
        <v>19</v>
      </c>
      <c r="C12" s="67" t="s">
        <v>175</v>
      </c>
      <c r="D12" s="66" t="s">
        <v>111</v>
      </c>
      <c r="E12" s="221">
        <v>12.75</v>
      </c>
      <c r="F12" s="184">
        <v>0.64420493633625664</v>
      </c>
      <c r="G12" s="184">
        <v>12.85</v>
      </c>
      <c r="H12" s="184">
        <v>0.41833001326703761</v>
      </c>
      <c r="I12" s="104">
        <v>0.75743085188624815</v>
      </c>
      <c r="L12" s="216"/>
      <c r="M12" s="216"/>
      <c r="N12" s="216"/>
    </row>
    <row r="13" spans="1:14" x14ac:dyDescent="0.2">
      <c r="A13" s="420" t="s">
        <v>172</v>
      </c>
      <c r="B13" s="77" t="s">
        <v>171</v>
      </c>
      <c r="C13" s="76" t="s">
        <v>170</v>
      </c>
      <c r="D13" s="75" t="s">
        <v>111</v>
      </c>
      <c r="E13" s="219">
        <v>2.1266666666666669</v>
      </c>
      <c r="F13" s="220">
        <v>0.28890598240026971</v>
      </c>
      <c r="G13" s="220">
        <v>2.4233333333333333</v>
      </c>
      <c r="H13" s="220">
        <v>0.38759084956519357</v>
      </c>
      <c r="I13" s="108">
        <v>0.16614834392215042</v>
      </c>
      <c r="L13" s="216"/>
      <c r="M13" s="216"/>
      <c r="N13" s="216"/>
    </row>
    <row r="14" spans="1:14" ht="17" x14ac:dyDescent="0.2">
      <c r="A14" s="421"/>
      <c r="B14" s="68" t="s">
        <v>169</v>
      </c>
      <c r="C14" s="67" t="s">
        <v>168</v>
      </c>
      <c r="D14" s="66" t="s">
        <v>146</v>
      </c>
      <c r="E14" s="221">
        <v>172.66666666666666</v>
      </c>
      <c r="F14" s="184">
        <v>25.726769456476042</v>
      </c>
      <c r="G14" s="184">
        <v>202</v>
      </c>
      <c r="H14" s="184">
        <v>35.844106907551762</v>
      </c>
      <c r="I14" s="104">
        <v>0.13759220766333263</v>
      </c>
      <c r="L14" s="216"/>
      <c r="M14" s="216"/>
      <c r="N14" s="216"/>
    </row>
    <row r="15" spans="1:14" ht="17" thickBot="1" x14ac:dyDescent="0.25">
      <c r="A15" s="421"/>
      <c r="B15" s="68" t="s">
        <v>161</v>
      </c>
      <c r="C15" s="67" t="s">
        <v>160</v>
      </c>
      <c r="D15" s="70" t="s">
        <v>159</v>
      </c>
      <c r="E15" s="221">
        <v>15.816666666666668</v>
      </c>
      <c r="F15" s="184">
        <v>0.27868739954771327</v>
      </c>
      <c r="G15" s="184">
        <v>15.350000000000001</v>
      </c>
      <c r="H15" s="184">
        <v>0.35071355833500362</v>
      </c>
      <c r="I15" s="104">
        <v>2.9838588223337979E-2</v>
      </c>
      <c r="M15" s="216"/>
      <c r="N15" s="216"/>
    </row>
    <row r="16" spans="1:14" ht="17" customHeight="1" thickBot="1" x14ac:dyDescent="0.25">
      <c r="A16" s="211"/>
      <c r="B16" s="212" t="s">
        <v>20</v>
      </c>
      <c r="C16" s="213" t="s">
        <v>126</v>
      </c>
      <c r="D16" s="214" t="s">
        <v>96</v>
      </c>
      <c r="E16" s="217">
        <v>6.3666666666666663</v>
      </c>
      <c r="F16" s="218">
        <v>2.0647776312878512</v>
      </c>
      <c r="G16" s="222">
        <v>4.6733333333333329</v>
      </c>
      <c r="H16" s="222">
        <v>1.6812217779539607</v>
      </c>
      <c r="I16" s="215">
        <v>0.15159499286409053</v>
      </c>
      <c r="M16" s="216"/>
      <c r="N16" s="216"/>
    </row>
    <row r="18" spans="1:5" x14ac:dyDescent="0.2">
      <c r="A18" s="83" t="s">
        <v>229</v>
      </c>
    </row>
    <row r="19" spans="1:5" x14ac:dyDescent="0.2">
      <c r="A19" s="85" t="s">
        <v>236</v>
      </c>
    </row>
    <row r="21" spans="1:5" x14ac:dyDescent="0.2">
      <c r="D21" s="216"/>
      <c r="E21" s="216"/>
    </row>
    <row r="22" spans="1:5" x14ac:dyDescent="0.2">
      <c r="D22" s="216"/>
      <c r="E22" s="216"/>
    </row>
    <row r="23" spans="1:5" x14ac:dyDescent="0.2">
      <c r="D23" s="216"/>
      <c r="E23" s="216"/>
    </row>
    <row r="24" spans="1:5" x14ac:dyDescent="0.2">
      <c r="D24" s="216"/>
      <c r="E24" s="216"/>
    </row>
    <row r="25" spans="1:5" x14ac:dyDescent="0.2">
      <c r="D25" s="216"/>
      <c r="E25" s="216"/>
    </row>
    <row r="26" spans="1:5" x14ac:dyDescent="0.2">
      <c r="D26" s="216"/>
      <c r="E26" s="216"/>
    </row>
    <row r="27" spans="1:5" x14ac:dyDescent="0.2">
      <c r="D27" s="216"/>
      <c r="E27" s="216"/>
    </row>
    <row r="28" spans="1:5" x14ac:dyDescent="0.2">
      <c r="D28" s="216"/>
      <c r="E28" s="216"/>
    </row>
    <row r="29" spans="1:5" x14ac:dyDescent="0.2">
      <c r="D29" s="216"/>
      <c r="E29" s="216"/>
    </row>
    <row r="30" spans="1:5" x14ac:dyDescent="0.2">
      <c r="D30" s="216"/>
      <c r="E30" s="216"/>
    </row>
    <row r="31" spans="1:5" x14ac:dyDescent="0.2">
      <c r="D31" s="216"/>
      <c r="E31" s="216"/>
    </row>
    <row r="32" spans="1:5" x14ac:dyDescent="0.2">
      <c r="D32" s="216"/>
      <c r="E32" s="216"/>
    </row>
  </sheetData>
  <mergeCells count="6">
    <mergeCell ref="A7:A12"/>
    <mergeCell ref="A13:A15"/>
    <mergeCell ref="E3:I3"/>
    <mergeCell ref="E4:I4"/>
    <mergeCell ref="E5:F5"/>
    <mergeCell ref="G5:H5"/>
  </mergeCells>
  <conditionalFormatting sqref="I7 I9:I10 I12:I15">
    <cfRule type="cellIs" dxfId="6" priority="7" operator="lessThanOrEqual">
      <formula>0.05</formula>
    </cfRule>
  </conditionalFormatting>
  <conditionalFormatting sqref="I8">
    <cfRule type="cellIs" dxfId="5" priority="6" operator="lessThanOrEqual">
      <formula>0.05</formula>
    </cfRule>
  </conditionalFormatting>
  <conditionalFormatting sqref="I11">
    <cfRule type="cellIs" dxfId="4" priority="4" operator="lessThanOrEqual">
      <formula>0.05</formula>
    </cfRule>
  </conditionalFormatting>
  <conditionalFormatting sqref="I7:I10 I12:I15">
    <cfRule type="cellIs" dxfId="3" priority="5" operator="between">
      <formula>0.05</formula>
      <formula>0.1</formula>
    </cfRule>
  </conditionalFormatting>
  <conditionalFormatting sqref="I11">
    <cfRule type="cellIs" dxfId="2" priority="3" operator="between">
      <formula>0.05</formula>
      <formula>0.1</formula>
    </cfRule>
  </conditionalFormatting>
  <conditionalFormatting sqref="I16">
    <cfRule type="cellIs" dxfId="1" priority="2" operator="lessThanOrEqual">
      <formula>0.05</formula>
    </cfRule>
  </conditionalFormatting>
  <conditionalFormatting sqref="I16">
    <cfRule type="cellIs" dxfId="0" priority="1" operator="between">
      <formula>0.05</formula>
      <formula>0.1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/>
  </sheetViews>
  <sheetFormatPr baseColWidth="10" defaultRowHeight="16" x14ac:dyDescent="0.2"/>
  <cols>
    <col min="1" max="1" width="12.1640625" customWidth="1"/>
    <col min="2" max="2" width="38.83203125" style="51" customWidth="1"/>
    <col min="3" max="3" width="23.33203125" style="50" customWidth="1"/>
    <col min="4" max="4" width="8.5" customWidth="1"/>
    <col min="5" max="5" width="17.83203125" customWidth="1"/>
    <col min="6" max="6" width="17.6640625" customWidth="1"/>
  </cols>
  <sheetData>
    <row r="1" spans="1:6" x14ac:dyDescent="0.2">
      <c r="A1" s="44" t="s">
        <v>416</v>
      </c>
    </row>
    <row r="3" spans="1:6" x14ac:dyDescent="0.2">
      <c r="B3" s="54" t="s">
        <v>95</v>
      </c>
      <c r="C3" s="53" t="s">
        <v>94</v>
      </c>
      <c r="D3" s="44" t="s">
        <v>4</v>
      </c>
      <c r="E3" s="44" t="s">
        <v>93</v>
      </c>
      <c r="F3" s="44" t="s">
        <v>92</v>
      </c>
    </row>
    <row r="5" spans="1:6" x14ac:dyDescent="0.2">
      <c r="A5" s="44" t="s">
        <v>91</v>
      </c>
      <c r="B5" s="422" t="s">
        <v>90</v>
      </c>
      <c r="C5" s="424" t="s">
        <v>86</v>
      </c>
      <c r="D5" t="s">
        <v>43</v>
      </c>
      <c r="E5" t="s">
        <v>89</v>
      </c>
    </row>
    <row r="6" spans="1:6" x14ac:dyDescent="0.2">
      <c r="A6" s="44"/>
      <c r="B6" s="422"/>
      <c r="C6" s="424"/>
      <c r="D6" t="s">
        <v>40</v>
      </c>
      <c r="E6" t="s">
        <v>88</v>
      </c>
    </row>
    <row r="7" spans="1:6" x14ac:dyDescent="0.2">
      <c r="A7" s="44"/>
      <c r="B7" s="422" t="s">
        <v>87</v>
      </c>
      <c r="C7" s="424" t="s">
        <v>86</v>
      </c>
      <c r="D7" t="s">
        <v>43</v>
      </c>
      <c r="F7" t="s">
        <v>85</v>
      </c>
    </row>
    <row r="8" spans="1:6" x14ac:dyDescent="0.2">
      <c r="A8" s="44"/>
      <c r="B8" s="422"/>
      <c r="C8" s="424"/>
      <c r="D8" t="s">
        <v>40</v>
      </c>
      <c r="F8" t="s">
        <v>84</v>
      </c>
    </row>
    <row r="10" spans="1:6" x14ac:dyDescent="0.2">
      <c r="A10" s="44" t="s">
        <v>83</v>
      </c>
      <c r="B10" s="51" t="s">
        <v>57</v>
      </c>
      <c r="C10" s="50" t="s">
        <v>56</v>
      </c>
      <c r="E10" t="s">
        <v>82</v>
      </c>
      <c r="F10" t="s">
        <v>81</v>
      </c>
    </row>
    <row r="11" spans="1:6" x14ac:dyDescent="0.2">
      <c r="B11" s="422" t="s">
        <v>80</v>
      </c>
      <c r="C11" s="423" t="s">
        <v>79</v>
      </c>
      <c r="D11" t="s">
        <v>43</v>
      </c>
      <c r="E11" t="s">
        <v>78</v>
      </c>
      <c r="F11" t="s">
        <v>77</v>
      </c>
    </row>
    <row r="12" spans="1:6" x14ac:dyDescent="0.2">
      <c r="B12" s="422"/>
      <c r="C12" s="423"/>
      <c r="D12" t="s">
        <v>40</v>
      </c>
      <c r="E12" t="s">
        <v>76</v>
      </c>
      <c r="F12" t="s">
        <v>75</v>
      </c>
    </row>
    <row r="13" spans="1:6" x14ac:dyDescent="0.2">
      <c r="B13" s="422" t="s">
        <v>74</v>
      </c>
      <c r="C13" s="425" t="s">
        <v>61</v>
      </c>
      <c r="D13" t="s">
        <v>43</v>
      </c>
      <c r="E13" t="s">
        <v>73</v>
      </c>
    </row>
    <row r="14" spans="1:6" x14ac:dyDescent="0.2">
      <c r="B14" s="422"/>
      <c r="C14" s="425"/>
      <c r="D14" t="s">
        <v>40</v>
      </c>
      <c r="E14" t="s">
        <v>72</v>
      </c>
    </row>
    <row r="15" spans="1:6" x14ac:dyDescent="0.2">
      <c r="B15" s="422" t="s">
        <v>71</v>
      </c>
      <c r="C15" s="422" t="s">
        <v>61</v>
      </c>
      <c r="D15" t="s">
        <v>43</v>
      </c>
      <c r="E15" t="s">
        <v>70</v>
      </c>
    </row>
    <row r="16" spans="1:6" x14ac:dyDescent="0.2">
      <c r="B16" s="422"/>
      <c r="C16" s="422"/>
      <c r="D16" t="s">
        <v>40</v>
      </c>
      <c r="E16" t="s">
        <v>69</v>
      </c>
    </row>
    <row r="18" spans="1:10" x14ac:dyDescent="0.2">
      <c r="A18" s="44" t="s">
        <v>68</v>
      </c>
      <c r="B18" s="51" t="s">
        <v>57</v>
      </c>
      <c r="C18" s="50" t="s">
        <v>56</v>
      </c>
      <c r="E18" t="s">
        <v>67</v>
      </c>
      <c r="F18" s="51" t="s">
        <v>66</v>
      </c>
    </row>
    <row r="19" spans="1:10" x14ac:dyDescent="0.2">
      <c r="A19" s="44"/>
      <c r="F19" s="51"/>
    </row>
    <row r="20" spans="1:10" x14ac:dyDescent="0.2">
      <c r="A20" s="44" t="s">
        <v>65</v>
      </c>
      <c r="B20" s="51" t="s">
        <v>57</v>
      </c>
      <c r="C20" s="50" t="s">
        <v>56</v>
      </c>
      <c r="E20" t="s">
        <v>64</v>
      </c>
      <c r="F20" t="s">
        <v>63</v>
      </c>
    </row>
    <row r="21" spans="1:10" x14ac:dyDescent="0.2">
      <c r="A21" s="44"/>
      <c r="B21" s="422" t="s">
        <v>62</v>
      </c>
      <c r="C21" s="425" t="s">
        <v>61</v>
      </c>
      <c r="D21" t="s">
        <v>43</v>
      </c>
      <c r="E21" s="52" t="s">
        <v>60</v>
      </c>
      <c r="F21" s="52"/>
      <c r="H21" s="52"/>
      <c r="J21" s="52"/>
    </row>
    <row r="22" spans="1:10" x14ac:dyDescent="0.2">
      <c r="A22" s="44"/>
      <c r="B22" s="422"/>
      <c r="C22" s="425"/>
      <c r="D22" t="s">
        <v>40</v>
      </c>
      <c r="E22" s="52" t="s">
        <v>59</v>
      </c>
      <c r="F22" s="52"/>
      <c r="H22" s="52"/>
      <c r="J22" s="52"/>
    </row>
    <row r="23" spans="1:10" x14ac:dyDescent="0.2">
      <c r="A23" s="44"/>
    </row>
    <row r="24" spans="1:10" x14ac:dyDescent="0.2">
      <c r="A24" s="44" t="s">
        <v>58</v>
      </c>
      <c r="B24" s="51" t="s">
        <v>57</v>
      </c>
      <c r="C24" s="50" t="s">
        <v>56</v>
      </c>
      <c r="E24" t="s">
        <v>55</v>
      </c>
      <c r="F24" t="s">
        <v>54</v>
      </c>
    </row>
    <row r="26" spans="1:10" x14ac:dyDescent="0.2">
      <c r="A26" s="44" t="s">
        <v>53</v>
      </c>
      <c r="B26" s="51" t="s">
        <v>52</v>
      </c>
      <c r="C26" s="50" t="s">
        <v>51</v>
      </c>
      <c r="E26" t="s">
        <v>50</v>
      </c>
    </row>
    <row r="27" spans="1:10" x14ac:dyDescent="0.2">
      <c r="B27" s="422" t="s">
        <v>49</v>
      </c>
      <c r="C27" s="422" t="s">
        <v>48</v>
      </c>
      <c r="D27" t="s">
        <v>43</v>
      </c>
      <c r="E27" t="s">
        <v>47</v>
      </c>
    </row>
    <row r="28" spans="1:10" x14ac:dyDescent="0.2">
      <c r="B28" s="422"/>
      <c r="C28" s="422"/>
      <c r="D28" t="s">
        <v>40</v>
      </c>
      <c r="E28" t="s">
        <v>46</v>
      </c>
    </row>
    <row r="29" spans="1:10" x14ac:dyDescent="0.2">
      <c r="B29" s="422" t="s">
        <v>45</v>
      </c>
      <c r="C29" s="422" t="s">
        <v>44</v>
      </c>
      <c r="D29" t="s">
        <v>43</v>
      </c>
      <c r="E29" t="s">
        <v>42</v>
      </c>
      <c r="F29" t="s">
        <v>41</v>
      </c>
    </row>
    <row r="30" spans="1:10" x14ac:dyDescent="0.2">
      <c r="B30" s="422"/>
      <c r="C30" s="422"/>
      <c r="D30" t="s">
        <v>40</v>
      </c>
      <c r="E30" t="s">
        <v>39</v>
      </c>
      <c r="F30" t="s">
        <v>38</v>
      </c>
    </row>
    <row r="31" spans="1:10" x14ac:dyDescent="0.2">
      <c r="B31" s="51" t="s">
        <v>37</v>
      </c>
      <c r="C31" s="50" t="s">
        <v>36</v>
      </c>
      <c r="E31" t="s">
        <v>35</v>
      </c>
      <c r="F31" t="s">
        <v>34</v>
      </c>
    </row>
    <row r="33" spans="1:1" x14ac:dyDescent="0.2">
      <c r="A33" t="s">
        <v>33</v>
      </c>
    </row>
  </sheetData>
  <mergeCells count="16">
    <mergeCell ref="B29:B30"/>
    <mergeCell ref="C15:C16"/>
    <mergeCell ref="C11:C12"/>
    <mergeCell ref="B11:B12"/>
    <mergeCell ref="B5:B6"/>
    <mergeCell ref="B27:B28"/>
    <mergeCell ref="B13:B14"/>
    <mergeCell ref="B15:B16"/>
    <mergeCell ref="B21:B22"/>
    <mergeCell ref="B7:B8"/>
    <mergeCell ref="C5:C6"/>
    <mergeCell ref="C7:C8"/>
    <mergeCell ref="C29:C30"/>
    <mergeCell ref="C13:C14"/>
    <mergeCell ref="C21:C22"/>
    <mergeCell ref="C27:C28"/>
  </mergeCells>
  <pageMargins left="0.7" right="0.7" top="0.75" bottom="0.75" header="0.3" footer="0.3"/>
  <pageSetup paperSize="9"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/>
  </sheetViews>
  <sheetFormatPr baseColWidth="10" defaultRowHeight="16" x14ac:dyDescent="0.2"/>
  <cols>
    <col min="1" max="1" width="25.83203125" customWidth="1"/>
    <col min="2" max="2" width="78.33203125" customWidth="1"/>
    <col min="3" max="3" width="22.33203125" customWidth="1"/>
    <col min="4" max="4" width="37.5" customWidth="1"/>
  </cols>
  <sheetData>
    <row r="1" spans="1:4" x14ac:dyDescent="0.2">
      <c r="A1" s="44" t="s">
        <v>409</v>
      </c>
    </row>
    <row r="3" spans="1:4" x14ac:dyDescent="0.2">
      <c r="A3" s="265" t="s">
        <v>380</v>
      </c>
      <c r="B3" s="264" t="s">
        <v>379</v>
      </c>
      <c r="C3" s="263" t="s">
        <v>378</v>
      </c>
      <c r="D3" s="262" t="s">
        <v>377</v>
      </c>
    </row>
    <row r="4" spans="1:4" x14ac:dyDescent="0.2">
      <c r="A4" t="s">
        <v>376</v>
      </c>
      <c r="B4" t="s">
        <v>371</v>
      </c>
      <c r="C4" t="s">
        <v>361</v>
      </c>
      <c r="D4" s="261" t="s">
        <v>375</v>
      </c>
    </row>
    <row r="5" spans="1:4" x14ac:dyDescent="0.2">
      <c r="A5" t="s">
        <v>374</v>
      </c>
      <c r="B5" t="s">
        <v>371</v>
      </c>
      <c r="C5" t="s">
        <v>361</v>
      </c>
      <c r="D5" s="261" t="s">
        <v>373</v>
      </c>
    </row>
    <row r="6" spans="1:4" x14ac:dyDescent="0.2">
      <c r="A6" t="s">
        <v>372</v>
      </c>
      <c r="B6" t="s">
        <v>371</v>
      </c>
      <c r="C6" t="s">
        <v>361</v>
      </c>
      <c r="D6" s="261" t="s">
        <v>370</v>
      </c>
    </row>
    <row r="7" spans="1:4" x14ac:dyDescent="0.2">
      <c r="A7" t="s">
        <v>383</v>
      </c>
      <c r="B7" t="s">
        <v>371</v>
      </c>
      <c r="C7" t="s">
        <v>361</v>
      </c>
      <c r="D7" s="261" t="s">
        <v>384</v>
      </c>
    </row>
    <row r="8" spans="1:4" x14ac:dyDescent="0.2">
      <c r="A8" t="s">
        <v>413</v>
      </c>
      <c r="B8" t="s">
        <v>371</v>
      </c>
      <c r="C8" t="s">
        <v>361</v>
      </c>
      <c r="D8" s="261" t="s">
        <v>414</v>
      </c>
    </row>
    <row r="9" spans="1:4" x14ac:dyDescent="0.2">
      <c r="A9" t="s">
        <v>369</v>
      </c>
      <c r="B9" t="s">
        <v>368</v>
      </c>
      <c r="C9" t="s">
        <v>361</v>
      </c>
      <c r="D9" s="261" t="s">
        <v>399</v>
      </c>
    </row>
    <row r="10" spans="1:4" x14ac:dyDescent="0.2">
      <c r="A10" t="s">
        <v>367</v>
      </c>
      <c r="B10" t="s">
        <v>366</v>
      </c>
      <c r="C10" t="s">
        <v>365</v>
      </c>
      <c r="D10" s="261" t="s">
        <v>364</v>
      </c>
    </row>
    <row r="11" spans="1:4" x14ac:dyDescent="0.2">
      <c r="A11" t="s">
        <v>363</v>
      </c>
      <c r="B11" t="s">
        <v>362</v>
      </c>
      <c r="C11" t="s">
        <v>361</v>
      </c>
      <c r="D11" s="261" t="s">
        <v>360</v>
      </c>
    </row>
    <row r="12" spans="1:4" x14ac:dyDescent="0.2">
      <c r="A12" t="s">
        <v>359</v>
      </c>
      <c r="B12" t="s">
        <v>356</v>
      </c>
      <c r="C12" t="s">
        <v>340</v>
      </c>
      <c r="D12" s="261" t="s">
        <v>358</v>
      </c>
    </row>
    <row r="13" spans="1:4" x14ac:dyDescent="0.2">
      <c r="A13" t="s">
        <v>357</v>
      </c>
      <c r="B13" t="s">
        <v>356</v>
      </c>
      <c r="C13" t="s">
        <v>340</v>
      </c>
      <c r="D13" s="261" t="s">
        <v>355</v>
      </c>
    </row>
    <row r="14" spans="1:4" x14ac:dyDescent="0.2">
      <c r="A14" t="s">
        <v>354</v>
      </c>
      <c r="B14" t="s">
        <v>351</v>
      </c>
      <c r="C14" t="s">
        <v>340</v>
      </c>
      <c r="D14" s="261" t="s">
        <v>353</v>
      </c>
    </row>
    <row r="15" spans="1:4" x14ac:dyDescent="0.2">
      <c r="A15" t="s">
        <v>352</v>
      </c>
      <c r="B15" t="s">
        <v>351</v>
      </c>
      <c r="C15" t="s">
        <v>340</v>
      </c>
      <c r="D15" s="261" t="s">
        <v>350</v>
      </c>
    </row>
    <row r="16" spans="1:4" x14ac:dyDescent="0.2">
      <c r="A16" t="s">
        <v>349</v>
      </c>
      <c r="B16" t="s">
        <v>344</v>
      </c>
      <c r="C16" t="s">
        <v>340</v>
      </c>
      <c r="D16" s="261" t="s">
        <v>348</v>
      </c>
    </row>
    <row r="17" spans="1:6" x14ac:dyDescent="0.2">
      <c r="A17" t="s">
        <v>347</v>
      </c>
      <c r="B17" t="s">
        <v>344</v>
      </c>
      <c r="C17" t="s">
        <v>340</v>
      </c>
      <c r="D17" s="261" t="s">
        <v>346</v>
      </c>
    </row>
    <row r="18" spans="1:6" x14ac:dyDescent="0.2">
      <c r="A18" t="s">
        <v>345</v>
      </c>
      <c r="B18" t="s">
        <v>344</v>
      </c>
      <c r="C18" t="s">
        <v>340</v>
      </c>
      <c r="D18" s="261" t="s">
        <v>343</v>
      </c>
    </row>
    <row r="19" spans="1:6" x14ac:dyDescent="0.2">
      <c r="A19" t="s">
        <v>342</v>
      </c>
      <c r="B19" t="s">
        <v>341</v>
      </c>
      <c r="C19" t="s">
        <v>340</v>
      </c>
      <c r="D19" s="261" t="s">
        <v>339</v>
      </c>
    </row>
    <row r="20" spans="1:6" x14ac:dyDescent="0.2">
      <c r="A20" t="s">
        <v>388</v>
      </c>
      <c r="B20" t="s">
        <v>390</v>
      </c>
      <c r="C20" t="s">
        <v>340</v>
      </c>
      <c r="D20" s="261" t="s">
        <v>389</v>
      </c>
    </row>
    <row r="21" spans="1:6" x14ac:dyDescent="0.2">
      <c r="A21" t="s">
        <v>338</v>
      </c>
      <c r="B21" t="s">
        <v>335</v>
      </c>
      <c r="C21" t="s">
        <v>329</v>
      </c>
      <c r="D21" s="261" t="s">
        <v>337</v>
      </c>
    </row>
    <row r="22" spans="1:6" x14ac:dyDescent="0.2">
      <c r="A22" t="s">
        <v>336</v>
      </c>
      <c r="B22" t="s">
        <v>335</v>
      </c>
      <c r="C22" t="s">
        <v>329</v>
      </c>
      <c r="D22" s="261" t="s">
        <v>334</v>
      </c>
      <c r="F22" t="s">
        <v>332</v>
      </c>
    </row>
    <row r="23" spans="1:6" x14ac:dyDescent="0.2">
      <c r="A23" t="s">
        <v>397</v>
      </c>
      <c r="B23" t="s">
        <v>330</v>
      </c>
      <c r="C23" t="s">
        <v>329</v>
      </c>
      <c r="D23" s="261" t="s">
        <v>333</v>
      </c>
    </row>
    <row r="24" spans="1:6" x14ac:dyDescent="0.2">
      <c r="A24" t="s">
        <v>331</v>
      </c>
      <c r="B24" t="s">
        <v>330</v>
      </c>
      <c r="C24" t="s">
        <v>329</v>
      </c>
      <c r="D24" s="261" t="s">
        <v>328</v>
      </c>
    </row>
  </sheetData>
  <hyperlinks>
    <hyperlink ref="D16" r:id="rId1"/>
    <hyperlink ref="D18" r:id="rId2"/>
    <hyperlink ref="D13" r:id="rId3"/>
    <hyperlink ref="D12" r:id="rId4"/>
    <hyperlink ref="D21" r:id="rId5"/>
    <hyperlink ref="D22" r:id="rId6"/>
    <hyperlink ref="D10" r:id="rId7"/>
    <hyperlink ref="D11" r:id="rId8"/>
    <hyperlink ref="D6" r:id="rId9"/>
    <hyperlink ref="D19" r:id="rId10"/>
    <hyperlink ref="D14" r:id="rId11"/>
    <hyperlink ref="D15" r:id="rId12"/>
    <hyperlink ref="D17" r:id="rId13"/>
    <hyperlink ref="D23" r:id="rId14"/>
    <hyperlink ref="D4" r:id="rId15"/>
    <hyperlink ref="D5" r:id="rId16"/>
    <hyperlink ref="D24" r:id="rId17"/>
    <hyperlink ref="D7" r:id="rId18"/>
    <hyperlink ref="D20" r:id="rId19"/>
    <hyperlink ref="D8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/>
  </sheetViews>
  <sheetFormatPr baseColWidth="10" defaultRowHeight="16" x14ac:dyDescent="0.2"/>
  <cols>
    <col min="1" max="1" width="10.1640625" customWidth="1"/>
    <col min="2" max="2" width="14.33203125" customWidth="1"/>
    <col min="3" max="3" width="8.83203125" customWidth="1"/>
    <col min="4" max="4" width="10" bestFit="1" customWidth="1"/>
    <col min="6" max="6" width="24.6640625" customWidth="1"/>
  </cols>
  <sheetData>
    <row r="1" spans="1:6" x14ac:dyDescent="0.2">
      <c r="A1" s="44" t="s">
        <v>411</v>
      </c>
    </row>
    <row r="3" spans="1:6" x14ac:dyDescent="0.2">
      <c r="A3" s="44" t="s">
        <v>0</v>
      </c>
      <c r="B3" s="44" t="s">
        <v>387</v>
      </c>
      <c r="C3" s="44" t="s">
        <v>227</v>
      </c>
      <c r="D3" s="44" t="s">
        <v>5</v>
      </c>
      <c r="E3" s="44" t="s">
        <v>8</v>
      </c>
      <c r="F3" s="80" t="s">
        <v>302</v>
      </c>
    </row>
    <row r="4" spans="1:6" x14ac:dyDescent="0.2">
      <c r="A4">
        <v>1</v>
      </c>
      <c r="B4">
        <v>11</v>
      </c>
      <c r="C4" t="s">
        <v>385</v>
      </c>
      <c r="D4">
        <v>3</v>
      </c>
      <c r="E4">
        <v>0</v>
      </c>
      <c r="F4" t="s">
        <v>303</v>
      </c>
    </row>
    <row r="5" spans="1:6" x14ac:dyDescent="0.2">
      <c r="A5">
        <v>2</v>
      </c>
      <c r="B5">
        <v>29</v>
      </c>
      <c r="C5" t="s">
        <v>385</v>
      </c>
      <c r="D5">
        <v>3</v>
      </c>
      <c r="E5">
        <v>0</v>
      </c>
      <c r="F5" t="s">
        <v>303</v>
      </c>
    </row>
    <row r="6" spans="1:6" x14ac:dyDescent="0.2">
      <c r="A6">
        <v>3</v>
      </c>
      <c r="B6">
        <v>45</v>
      </c>
      <c r="C6" t="s">
        <v>385</v>
      </c>
      <c r="D6">
        <v>3</v>
      </c>
      <c r="E6">
        <v>0</v>
      </c>
      <c r="F6" t="s">
        <v>303</v>
      </c>
    </row>
    <row r="7" spans="1:6" x14ac:dyDescent="0.2">
      <c r="A7">
        <v>4</v>
      </c>
      <c r="B7">
        <v>44</v>
      </c>
      <c r="C7" t="s">
        <v>385</v>
      </c>
      <c r="D7">
        <v>3</v>
      </c>
      <c r="E7">
        <v>1</v>
      </c>
      <c r="F7" t="s">
        <v>303</v>
      </c>
    </row>
    <row r="8" spans="1:6" x14ac:dyDescent="0.2">
      <c r="A8">
        <v>5</v>
      </c>
      <c r="B8">
        <v>147</v>
      </c>
      <c r="C8" t="s">
        <v>385</v>
      </c>
      <c r="D8">
        <v>3</v>
      </c>
      <c r="E8">
        <v>1</v>
      </c>
      <c r="F8" t="s">
        <v>303</v>
      </c>
    </row>
    <row r="9" spans="1:6" x14ac:dyDescent="0.2">
      <c r="A9">
        <v>6</v>
      </c>
      <c r="B9">
        <v>53</v>
      </c>
      <c r="C9" t="s">
        <v>385</v>
      </c>
      <c r="D9">
        <v>3</v>
      </c>
      <c r="E9">
        <v>1</v>
      </c>
      <c r="F9" t="s">
        <v>303</v>
      </c>
    </row>
    <row r="10" spans="1:6" x14ac:dyDescent="0.2">
      <c r="A10">
        <v>7</v>
      </c>
      <c r="B10">
        <v>49</v>
      </c>
      <c r="C10" t="s">
        <v>386</v>
      </c>
      <c r="D10">
        <v>3</v>
      </c>
      <c r="E10">
        <v>0</v>
      </c>
      <c r="F10" t="s">
        <v>303</v>
      </c>
    </row>
    <row r="11" spans="1:6" x14ac:dyDescent="0.2">
      <c r="A11">
        <v>8</v>
      </c>
      <c r="B11">
        <v>100</v>
      </c>
      <c r="C11" t="s">
        <v>385</v>
      </c>
      <c r="D11">
        <v>3</v>
      </c>
      <c r="E11">
        <v>1</v>
      </c>
      <c r="F11" t="s">
        <v>303</v>
      </c>
    </row>
    <row r="12" spans="1:6" x14ac:dyDescent="0.2">
      <c r="A12">
        <v>9</v>
      </c>
      <c r="B12">
        <v>174</v>
      </c>
      <c r="C12" t="s">
        <v>385</v>
      </c>
      <c r="D12">
        <v>4</v>
      </c>
      <c r="E12">
        <v>0</v>
      </c>
      <c r="F12" t="s">
        <v>303</v>
      </c>
    </row>
    <row r="13" spans="1:6" x14ac:dyDescent="0.2">
      <c r="A13">
        <v>10</v>
      </c>
      <c r="B13">
        <v>179</v>
      </c>
      <c r="C13" t="s">
        <v>386</v>
      </c>
      <c r="D13">
        <v>4</v>
      </c>
      <c r="E13">
        <v>0</v>
      </c>
      <c r="F13" t="s">
        <v>303</v>
      </c>
    </row>
    <row r="14" spans="1:6" x14ac:dyDescent="0.2">
      <c r="A14">
        <v>11</v>
      </c>
      <c r="B14">
        <v>151</v>
      </c>
      <c r="C14" t="s">
        <v>385</v>
      </c>
      <c r="D14">
        <v>4</v>
      </c>
      <c r="E14">
        <v>0</v>
      </c>
      <c r="F14" t="s">
        <v>303</v>
      </c>
    </row>
    <row r="15" spans="1:6" x14ac:dyDescent="0.2">
      <c r="A15">
        <v>12</v>
      </c>
      <c r="B15">
        <v>61</v>
      </c>
      <c r="C15" t="s">
        <v>386</v>
      </c>
      <c r="D15">
        <v>4</v>
      </c>
      <c r="E15">
        <v>0</v>
      </c>
      <c r="F15" t="s">
        <v>303</v>
      </c>
    </row>
    <row r="16" spans="1:6" x14ac:dyDescent="0.2">
      <c r="A16">
        <v>13</v>
      </c>
      <c r="B16">
        <v>10</v>
      </c>
      <c r="C16" t="s">
        <v>386</v>
      </c>
      <c r="D16">
        <v>4</v>
      </c>
      <c r="E16">
        <v>0</v>
      </c>
      <c r="F16" t="s">
        <v>303</v>
      </c>
    </row>
    <row r="17" spans="1:6" x14ac:dyDescent="0.2">
      <c r="A17">
        <v>14</v>
      </c>
      <c r="B17">
        <v>99</v>
      </c>
      <c r="C17" t="s">
        <v>385</v>
      </c>
      <c r="D17">
        <v>4</v>
      </c>
      <c r="E17">
        <v>0</v>
      </c>
      <c r="F17" t="s">
        <v>303</v>
      </c>
    </row>
    <row r="18" spans="1:6" x14ac:dyDescent="0.2">
      <c r="A18">
        <v>15</v>
      </c>
      <c r="B18">
        <v>131</v>
      </c>
      <c r="C18" t="s">
        <v>386</v>
      </c>
      <c r="D18">
        <v>4</v>
      </c>
      <c r="E18">
        <v>0</v>
      </c>
      <c r="F18" t="s">
        <v>303</v>
      </c>
    </row>
    <row r="19" spans="1:6" x14ac:dyDescent="0.2">
      <c r="A19">
        <v>16</v>
      </c>
      <c r="B19">
        <v>249</v>
      </c>
      <c r="C19" t="s">
        <v>385</v>
      </c>
      <c r="D19">
        <v>4</v>
      </c>
      <c r="E19">
        <v>0</v>
      </c>
      <c r="F19" t="s">
        <v>303</v>
      </c>
    </row>
    <row r="20" spans="1:6" x14ac:dyDescent="0.2">
      <c r="A20">
        <v>17</v>
      </c>
      <c r="B20">
        <v>106</v>
      </c>
      <c r="C20" t="s">
        <v>385</v>
      </c>
      <c r="D20">
        <v>4</v>
      </c>
      <c r="E20">
        <v>0</v>
      </c>
      <c r="F20" t="s">
        <v>303</v>
      </c>
    </row>
    <row r="21" spans="1:6" x14ac:dyDescent="0.2">
      <c r="A21">
        <v>18</v>
      </c>
      <c r="B21">
        <v>40</v>
      </c>
      <c r="C21" t="s">
        <v>385</v>
      </c>
      <c r="D21">
        <v>4</v>
      </c>
      <c r="E21">
        <v>0</v>
      </c>
      <c r="F21" t="s">
        <v>303</v>
      </c>
    </row>
    <row r="22" spans="1:6" x14ac:dyDescent="0.2">
      <c r="A22">
        <v>19</v>
      </c>
      <c r="B22">
        <v>62</v>
      </c>
      <c r="C22" t="s">
        <v>385</v>
      </c>
      <c r="D22">
        <v>4</v>
      </c>
      <c r="E22">
        <v>0</v>
      </c>
      <c r="F22" t="s">
        <v>303</v>
      </c>
    </row>
    <row r="23" spans="1:6" x14ac:dyDescent="0.2">
      <c r="A23">
        <v>20</v>
      </c>
      <c r="B23">
        <v>157</v>
      </c>
      <c r="C23" t="s">
        <v>386</v>
      </c>
      <c r="D23">
        <v>4</v>
      </c>
      <c r="E23">
        <v>0</v>
      </c>
      <c r="F23" t="s">
        <v>303</v>
      </c>
    </row>
    <row r="24" spans="1:6" x14ac:dyDescent="0.2">
      <c r="A24">
        <v>21</v>
      </c>
      <c r="B24">
        <v>75</v>
      </c>
      <c r="C24" t="s">
        <v>386</v>
      </c>
      <c r="D24">
        <v>4</v>
      </c>
      <c r="E24">
        <v>0</v>
      </c>
      <c r="F24" t="s">
        <v>303</v>
      </c>
    </row>
    <row r="25" spans="1:6" x14ac:dyDescent="0.2">
      <c r="A25">
        <v>22</v>
      </c>
      <c r="B25">
        <v>186</v>
      </c>
      <c r="C25" t="s">
        <v>385</v>
      </c>
      <c r="D25">
        <v>4</v>
      </c>
      <c r="E25">
        <v>0</v>
      </c>
      <c r="F25" t="s">
        <v>303</v>
      </c>
    </row>
    <row r="26" spans="1:6" x14ac:dyDescent="0.2">
      <c r="A26">
        <v>23</v>
      </c>
      <c r="B26">
        <v>129</v>
      </c>
      <c r="C26" t="s">
        <v>386</v>
      </c>
      <c r="D26">
        <v>4</v>
      </c>
      <c r="E26">
        <v>0</v>
      </c>
      <c r="F26" t="s">
        <v>303</v>
      </c>
    </row>
    <row r="27" spans="1:6" x14ac:dyDescent="0.2">
      <c r="A27">
        <v>24</v>
      </c>
      <c r="B27">
        <v>113</v>
      </c>
      <c r="C27" t="s">
        <v>386</v>
      </c>
      <c r="D27">
        <v>4</v>
      </c>
      <c r="E27">
        <v>0</v>
      </c>
      <c r="F27" t="s">
        <v>303</v>
      </c>
    </row>
    <row r="28" spans="1:6" x14ac:dyDescent="0.2">
      <c r="A28">
        <v>25</v>
      </c>
      <c r="B28">
        <v>38</v>
      </c>
      <c r="C28" t="s">
        <v>386</v>
      </c>
      <c r="D28">
        <v>4</v>
      </c>
      <c r="E28">
        <v>0</v>
      </c>
      <c r="F28" t="s">
        <v>303</v>
      </c>
    </row>
    <row r="29" spans="1:6" x14ac:dyDescent="0.2">
      <c r="A29">
        <v>26</v>
      </c>
      <c r="B29">
        <v>96</v>
      </c>
      <c r="C29" t="s">
        <v>385</v>
      </c>
      <c r="D29">
        <v>4</v>
      </c>
      <c r="E29">
        <v>0</v>
      </c>
      <c r="F29" t="s">
        <v>303</v>
      </c>
    </row>
    <row r="30" spans="1:6" x14ac:dyDescent="0.2">
      <c r="A30">
        <v>27</v>
      </c>
      <c r="B30">
        <v>133</v>
      </c>
      <c r="C30" t="s">
        <v>386</v>
      </c>
      <c r="D30">
        <v>4</v>
      </c>
      <c r="E30">
        <v>0</v>
      </c>
      <c r="F30" t="s">
        <v>303</v>
      </c>
    </row>
    <row r="31" spans="1:6" x14ac:dyDescent="0.2">
      <c r="A31">
        <v>28</v>
      </c>
      <c r="B31">
        <v>112</v>
      </c>
      <c r="C31" t="s">
        <v>385</v>
      </c>
      <c r="D31">
        <v>4</v>
      </c>
      <c r="E31">
        <v>0</v>
      </c>
      <c r="F31" t="s">
        <v>303</v>
      </c>
    </row>
    <row r="32" spans="1:6" x14ac:dyDescent="0.2">
      <c r="A32">
        <v>29</v>
      </c>
      <c r="B32">
        <v>194</v>
      </c>
      <c r="C32" t="s">
        <v>385</v>
      </c>
      <c r="D32">
        <v>4</v>
      </c>
      <c r="E32">
        <v>0</v>
      </c>
      <c r="F32" t="s">
        <v>303</v>
      </c>
    </row>
    <row r="33" spans="1:6" x14ac:dyDescent="0.2">
      <c r="A33">
        <v>30</v>
      </c>
      <c r="B33">
        <v>46</v>
      </c>
      <c r="C33" t="s">
        <v>386</v>
      </c>
      <c r="D33">
        <v>4</v>
      </c>
      <c r="E33">
        <v>0</v>
      </c>
      <c r="F33" t="s">
        <v>303</v>
      </c>
    </row>
    <row r="34" spans="1:6" x14ac:dyDescent="0.2">
      <c r="A34">
        <v>31</v>
      </c>
      <c r="B34">
        <v>95</v>
      </c>
      <c r="C34" t="s">
        <v>385</v>
      </c>
      <c r="D34">
        <v>4</v>
      </c>
      <c r="E34">
        <v>0</v>
      </c>
      <c r="F34" t="s">
        <v>303</v>
      </c>
    </row>
    <row r="35" spans="1:6" x14ac:dyDescent="0.2">
      <c r="A35">
        <v>32</v>
      </c>
      <c r="B35">
        <v>87</v>
      </c>
      <c r="C35" t="s">
        <v>385</v>
      </c>
      <c r="D35">
        <v>4</v>
      </c>
      <c r="E35">
        <v>0</v>
      </c>
      <c r="F35" t="s">
        <v>303</v>
      </c>
    </row>
    <row r="36" spans="1:6" x14ac:dyDescent="0.2">
      <c r="A36">
        <v>33</v>
      </c>
      <c r="B36">
        <v>48</v>
      </c>
      <c r="C36" t="s">
        <v>385</v>
      </c>
      <c r="D36">
        <v>4</v>
      </c>
      <c r="E36">
        <v>0</v>
      </c>
      <c r="F36" t="s">
        <v>303</v>
      </c>
    </row>
    <row r="37" spans="1:6" x14ac:dyDescent="0.2">
      <c r="A37">
        <v>34</v>
      </c>
      <c r="B37">
        <v>67</v>
      </c>
      <c r="C37" t="s">
        <v>386</v>
      </c>
      <c r="D37">
        <v>4</v>
      </c>
      <c r="E37">
        <v>0</v>
      </c>
      <c r="F37" t="s">
        <v>303</v>
      </c>
    </row>
    <row r="38" spans="1:6" x14ac:dyDescent="0.2">
      <c r="A38">
        <v>35</v>
      </c>
      <c r="B38">
        <v>50</v>
      </c>
      <c r="C38" t="s">
        <v>385</v>
      </c>
      <c r="D38">
        <v>4</v>
      </c>
      <c r="E38">
        <v>0</v>
      </c>
      <c r="F38" t="s">
        <v>303</v>
      </c>
    </row>
    <row r="39" spans="1:6" x14ac:dyDescent="0.2">
      <c r="A39">
        <v>36</v>
      </c>
      <c r="B39">
        <v>38</v>
      </c>
      <c r="C39" t="s">
        <v>385</v>
      </c>
      <c r="D39">
        <v>4</v>
      </c>
      <c r="E39">
        <v>0</v>
      </c>
      <c r="F39" t="s">
        <v>303</v>
      </c>
    </row>
    <row r="40" spans="1:6" x14ac:dyDescent="0.2">
      <c r="A40">
        <v>37</v>
      </c>
      <c r="B40">
        <v>127</v>
      </c>
      <c r="C40" t="s">
        <v>386</v>
      </c>
      <c r="D40">
        <v>4</v>
      </c>
      <c r="E40">
        <v>0</v>
      </c>
      <c r="F40" t="s">
        <v>303</v>
      </c>
    </row>
    <row r="41" spans="1:6" x14ac:dyDescent="0.2">
      <c r="A41">
        <v>38</v>
      </c>
      <c r="B41">
        <v>94</v>
      </c>
      <c r="C41" t="s">
        <v>385</v>
      </c>
      <c r="D41">
        <v>4</v>
      </c>
      <c r="E41">
        <v>0</v>
      </c>
      <c r="F41" t="s">
        <v>303</v>
      </c>
    </row>
    <row r="42" spans="1:6" x14ac:dyDescent="0.2">
      <c r="A42">
        <v>39</v>
      </c>
      <c r="B42">
        <v>60</v>
      </c>
      <c r="C42" t="s">
        <v>385</v>
      </c>
      <c r="D42">
        <v>5</v>
      </c>
      <c r="E42">
        <v>0</v>
      </c>
      <c r="F42" t="s">
        <v>303</v>
      </c>
    </row>
    <row r="43" spans="1:6" x14ac:dyDescent="0.2">
      <c r="A43">
        <v>40</v>
      </c>
      <c r="B43">
        <v>76</v>
      </c>
      <c r="C43" t="s">
        <v>386</v>
      </c>
      <c r="D43">
        <v>5</v>
      </c>
      <c r="E43">
        <v>1</v>
      </c>
      <c r="F43" t="s">
        <v>303</v>
      </c>
    </row>
    <row r="44" spans="1:6" x14ac:dyDescent="0.2">
      <c r="A44">
        <v>41</v>
      </c>
      <c r="B44">
        <v>147</v>
      </c>
      <c r="C44" t="s">
        <v>385</v>
      </c>
      <c r="D44">
        <v>5</v>
      </c>
      <c r="E44">
        <v>0</v>
      </c>
      <c r="F44" t="s">
        <v>303</v>
      </c>
    </row>
    <row r="45" spans="1:6" x14ac:dyDescent="0.2">
      <c r="A45">
        <v>42</v>
      </c>
      <c r="B45">
        <v>159</v>
      </c>
      <c r="C45" t="s">
        <v>386</v>
      </c>
      <c r="D45">
        <v>5</v>
      </c>
      <c r="E45">
        <v>0</v>
      </c>
      <c r="F45" t="s">
        <v>303</v>
      </c>
    </row>
    <row r="46" spans="1:6" x14ac:dyDescent="0.2">
      <c r="A46">
        <v>43</v>
      </c>
      <c r="B46">
        <v>174</v>
      </c>
      <c r="C46" t="s">
        <v>385</v>
      </c>
      <c r="D46">
        <v>5</v>
      </c>
      <c r="E46">
        <v>0</v>
      </c>
      <c r="F46" t="s">
        <v>303</v>
      </c>
    </row>
    <row r="47" spans="1:6" x14ac:dyDescent="0.2">
      <c r="A47">
        <v>44</v>
      </c>
      <c r="B47">
        <v>35</v>
      </c>
      <c r="C47" t="s">
        <v>385</v>
      </c>
      <c r="D47">
        <v>5</v>
      </c>
      <c r="E47">
        <v>0</v>
      </c>
      <c r="F47" t="s">
        <v>303</v>
      </c>
    </row>
    <row r="48" spans="1:6" x14ac:dyDescent="0.2">
      <c r="A48">
        <v>45</v>
      </c>
      <c r="B48">
        <v>106</v>
      </c>
      <c r="C48" t="s">
        <v>386</v>
      </c>
      <c r="D48">
        <v>5</v>
      </c>
      <c r="E48">
        <v>0</v>
      </c>
      <c r="F48" t="s">
        <v>303</v>
      </c>
    </row>
    <row r="49" spans="1:6" x14ac:dyDescent="0.2">
      <c r="A49">
        <v>46</v>
      </c>
      <c r="B49">
        <v>120</v>
      </c>
      <c r="C49" t="s">
        <v>386</v>
      </c>
      <c r="D49">
        <v>5</v>
      </c>
      <c r="E49">
        <v>0</v>
      </c>
      <c r="F49" t="s">
        <v>303</v>
      </c>
    </row>
    <row r="50" spans="1:6" x14ac:dyDescent="0.2">
      <c r="A50">
        <v>47</v>
      </c>
      <c r="B50">
        <v>67</v>
      </c>
      <c r="C50" t="s">
        <v>386</v>
      </c>
      <c r="D50">
        <v>5</v>
      </c>
      <c r="E50">
        <v>0</v>
      </c>
      <c r="F50" t="s">
        <v>303</v>
      </c>
    </row>
    <row r="51" spans="1:6" x14ac:dyDescent="0.2">
      <c r="A51">
        <v>48</v>
      </c>
      <c r="B51">
        <v>73</v>
      </c>
      <c r="C51" t="s">
        <v>385</v>
      </c>
      <c r="D51">
        <v>5</v>
      </c>
      <c r="E51">
        <v>0</v>
      </c>
      <c r="F51" t="s">
        <v>303</v>
      </c>
    </row>
    <row r="52" spans="1:6" x14ac:dyDescent="0.2">
      <c r="A52">
        <v>49</v>
      </c>
      <c r="B52">
        <v>143</v>
      </c>
      <c r="C52" t="s">
        <v>386</v>
      </c>
      <c r="D52">
        <v>5</v>
      </c>
      <c r="E52">
        <v>0</v>
      </c>
      <c r="F52" t="s">
        <v>303</v>
      </c>
    </row>
    <row r="53" spans="1:6" x14ac:dyDescent="0.2">
      <c r="A53">
        <v>50</v>
      </c>
      <c r="B53">
        <v>47</v>
      </c>
      <c r="C53" t="s">
        <v>386</v>
      </c>
      <c r="D53">
        <v>5</v>
      </c>
      <c r="E53">
        <v>0</v>
      </c>
      <c r="F53" t="s">
        <v>303</v>
      </c>
    </row>
    <row r="54" spans="1:6" x14ac:dyDescent="0.2">
      <c r="A54">
        <v>51</v>
      </c>
      <c r="B54">
        <v>89</v>
      </c>
      <c r="C54" t="s">
        <v>385</v>
      </c>
      <c r="D54">
        <v>5</v>
      </c>
      <c r="E54">
        <v>0</v>
      </c>
      <c r="F54" t="s">
        <v>303</v>
      </c>
    </row>
    <row r="55" spans="1:6" x14ac:dyDescent="0.2">
      <c r="A55">
        <v>52</v>
      </c>
      <c r="B55">
        <v>119</v>
      </c>
      <c r="C55" t="s">
        <v>386</v>
      </c>
      <c r="D55">
        <v>5</v>
      </c>
      <c r="E55">
        <v>0</v>
      </c>
      <c r="F55" t="s">
        <v>303</v>
      </c>
    </row>
    <row r="56" spans="1:6" x14ac:dyDescent="0.2">
      <c r="A56">
        <v>53</v>
      </c>
      <c r="B56">
        <v>82</v>
      </c>
      <c r="C56" t="s">
        <v>385</v>
      </c>
      <c r="D56">
        <v>5</v>
      </c>
      <c r="E56">
        <v>0</v>
      </c>
      <c r="F56" t="s">
        <v>303</v>
      </c>
    </row>
    <row r="57" spans="1:6" x14ac:dyDescent="0.2">
      <c r="A57">
        <v>54</v>
      </c>
      <c r="B57">
        <v>202</v>
      </c>
      <c r="C57" t="s">
        <v>386</v>
      </c>
      <c r="D57">
        <v>5</v>
      </c>
      <c r="E57">
        <v>0</v>
      </c>
      <c r="F57" t="s">
        <v>303</v>
      </c>
    </row>
    <row r="58" spans="1:6" x14ac:dyDescent="0.2">
      <c r="A58">
        <v>55</v>
      </c>
      <c r="B58">
        <v>166</v>
      </c>
      <c r="C58" t="s">
        <v>386</v>
      </c>
      <c r="D58">
        <v>5</v>
      </c>
      <c r="E58">
        <v>0</v>
      </c>
      <c r="F58" t="s">
        <v>303</v>
      </c>
    </row>
    <row r="59" spans="1:6" x14ac:dyDescent="0.2">
      <c r="A59">
        <v>56</v>
      </c>
      <c r="B59">
        <v>149</v>
      </c>
      <c r="C59" t="s">
        <v>386</v>
      </c>
      <c r="D59">
        <v>5</v>
      </c>
      <c r="E59">
        <v>0</v>
      </c>
      <c r="F59" t="s">
        <v>303</v>
      </c>
    </row>
    <row r="60" spans="1:6" x14ac:dyDescent="0.2">
      <c r="A60">
        <v>57</v>
      </c>
      <c r="B60">
        <v>24</v>
      </c>
      <c r="C60" t="s">
        <v>385</v>
      </c>
      <c r="D60">
        <v>5</v>
      </c>
      <c r="E60">
        <v>0</v>
      </c>
      <c r="F60" t="s">
        <v>303</v>
      </c>
    </row>
    <row r="61" spans="1:6" x14ac:dyDescent="0.2">
      <c r="A61">
        <v>58</v>
      </c>
      <c r="B61">
        <v>132</v>
      </c>
      <c r="C61" t="s">
        <v>386</v>
      </c>
      <c r="D61">
        <v>5</v>
      </c>
      <c r="E61">
        <v>0</v>
      </c>
      <c r="F61" t="s">
        <v>303</v>
      </c>
    </row>
    <row r="62" spans="1:6" x14ac:dyDescent="0.2">
      <c r="A62">
        <v>59</v>
      </c>
      <c r="B62">
        <v>20</v>
      </c>
      <c r="C62" t="s">
        <v>385</v>
      </c>
      <c r="D62">
        <v>5</v>
      </c>
      <c r="E62">
        <v>0</v>
      </c>
      <c r="F62" t="s">
        <v>303</v>
      </c>
    </row>
    <row r="63" spans="1:6" x14ac:dyDescent="0.2">
      <c r="A63">
        <v>60</v>
      </c>
      <c r="B63">
        <v>44</v>
      </c>
      <c r="C63" t="s">
        <v>386</v>
      </c>
      <c r="D63">
        <v>5</v>
      </c>
      <c r="E63">
        <v>0</v>
      </c>
      <c r="F63" t="s">
        <v>303</v>
      </c>
    </row>
    <row r="64" spans="1:6" x14ac:dyDescent="0.2">
      <c r="A64">
        <v>61</v>
      </c>
      <c r="B64">
        <v>65</v>
      </c>
      <c r="C64" t="s">
        <v>385</v>
      </c>
      <c r="D64">
        <v>5</v>
      </c>
      <c r="E64">
        <v>1</v>
      </c>
      <c r="F64" t="s">
        <v>303</v>
      </c>
    </row>
    <row r="65" spans="1:6" x14ac:dyDescent="0.2">
      <c r="A65">
        <v>62</v>
      </c>
      <c r="B65">
        <v>95</v>
      </c>
      <c r="C65" t="s">
        <v>385</v>
      </c>
      <c r="D65">
        <v>6</v>
      </c>
      <c r="E65">
        <v>0</v>
      </c>
      <c r="F65" t="s">
        <v>303</v>
      </c>
    </row>
    <row r="66" spans="1:6" x14ac:dyDescent="0.2">
      <c r="A66">
        <v>63</v>
      </c>
      <c r="B66">
        <v>147</v>
      </c>
      <c r="C66" t="s">
        <v>385</v>
      </c>
      <c r="D66">
        <v>6</v>
      </c>
      <c r="E66">
        <v>0</v>
      </c>
      <c r="F66" t="s">
        <v>303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workbookViewId="0"/>
  </sheetViews>
  <sheetFormatPr baseColWidth="10" defaultRowHeight="16" x14ac:dyDescent="0.2"/>
  <cols>
    <col min="14" max="15" width="12.83203125" customWidth="1"/>
    <col min="21" max="21" width="18.6640625" bestFit="1" customWidth="1"/>
    <col min="25" max="25" width="13.5" customWidth="1"/>
  </cols>
  <sheetData>
    <row r="1" spans="1:25" x14ac:dyDescent="0.2">
      <c r="A1" s="44" t="s">
        <v>412</v>
      </c>
    </row>
    <row r="3" spans="1:25" ht="64" x14ac:dyDescent="0.2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192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21</v>
      </c>
      <c r="V3" s="2" t="s">
        <v>381</v>
      </c>
      <c r="W3" s="2" t="s">
        <v>32</v>
      </c>
      <c r="X3" s="2" t="s">
        <v>393</v>
      </c>
      <c r="Y3" s="3" t="s">
        <v>392</v>
      </c>
    </row>
    <row r="4" spans="1:25" x14ac:dyDescent="0.2">
      <c r="A4" s="314">
        <v>1</v>
      </c>
      <c r="B4" s="317">
        <v>1</v>
      </c>
      <c r="C4" s="317" t="s">
        <v>22</v>
      </c>
      <c r="D4" s="317" t="s">
        <v>25</v>
      </c>
      <c r="E4" s="317" t="s">
        <v>23</v>
      </c>
      <c r="F4" s="317">
        <v>3</v>
      </c>
      <c r="G4" s="317">
        <v>0</v>
      </c>
      <c r="H4" s="317">
        <v>3</v>
      </c>
      <c r="I4" s="4">
        <f t="shared" ref="I4:I9" si="0">2014-1966</f>
        <v>48</v>
      </c>
      <c r="J4" s="5" t="s">
        <v>25</v>
      </c>
      <c r="K4" s="6" t="s">
        <v>25</v>
      </c>
      <c r="L4" s="6" t="s">
        <v>25</v>
      </c>
      <c r="M4" s="6" t="s">
        <v>25</v>
      </c>
      <c r="N4" s="6" t="s">
        <v>25</v>
      </c>
      <c r="O4" s="178">
        <v>5.32</v>
      </c>
      <c r="P4" s="5">
        <v>14.9</v>
      </c>
      <c r="Q4" s="5">
        <v>46.3</v>
      </c>
      <c r="R4" s="6">
        <v>87</v>
      </c>
      <c r="S4" s="7">
        <v>28</v>
      </c>
      <c r="T4" s="6" t="s">
        <v>25</v>
      </c>
      <c r="U4" s="326" t="s">
        <v>395</v>
      </c>
      <c r="V4" s="323" t="s">
        <v>24</v>
      </c>
      <c r="W4" s="323" t="s">
        <v>24</v>
      </c>
      <c r="X4" s="337" t="s">
        <v>26</v>
      </c>
      <c r="Y4" s="344" t="s">
        <v>24</v>
      </c>
    </row>
    <row r="5" spans="1:25" x14ac:dyDescent="0.2">
      <c r="A5" s="315"/>
      <c r="B5" s="318"/>
      <c r="C5" s="318"/>
      <c r="D5" s="318"/>
      <c r="E5" s="318"/>
      <c r="F5" s="318"/>
      <c r="G5" s="318"/>
      <c r="H5" s="318"/>
      <c r="I5" s="8">
        <f t="shared" si="0"/>
        <v>48</v>
      </c>
      <c r="J5" s="9">
        <v>24.3</v>
      </c>
      <c r="K5" s="280" t="s">
        <v>25</v>
      </c>
      <c r="L5" s="280" t="s">
        <v>25</v>
      </c>
      <c r="M5" s="280" t="s">
        <v>25</v>
      </c>
      <c r="N5" s="10" t="s">
        <v>24</v>
      </c>
      <c r="O5" s="179">
        <v>5.05</v>
      </c>
      <c r="P5" s="9">
        <v>14.4</v>
      </c>
      <c r="Q5" s="11">
        <v>44</v>
      </c>
      <c r="R5" s="280">
        <v>87.1</v>
      </c>
      <c r="S5" s="12">
        <v>28.5</v>
      </c>
      <c r="T5" s="280" t="s">
        <v>25</v>
      </c>
      <c r="U5" s="327"/>
      <c r="V5" s="324"/>
      <c r="W5" s="324"/>
      <c r="X5" s="352"/>
      <c r="Y5" s="345"/>
    </row>
    <row r="6" spans="1:25" x14ac:dyDescent="0.2">
      <c r="A6" s="315"/>
      <c r="B6" s="318"/>
      <c r="C6" s="318"/>
      <c r="D6" s="318"/>
      <c r="E6" s="318"/>
      <c r="F6" s="318"/>
      <c r="G6" s="318"/>
      <c r="H6" s="318"/>
      <c r="I6" s="8">
        <f t="shared" si="0"/>
        <v>48</v>
      </c>
      <c r="J6" s="13">
        <v>7.5</v>
      </c>
      <c r="K6" s="280" t="s">
        <v>25</v>
      </c>
      <c r="L6" s="280" t="s">
        <v>25</v>
      </c>
      <c r="M6" s="280" t="s">
        <v>25</v>
      </c>
      <c r="N6" s="10" t="s">
        <v>24</v>
      </c>
      <c r="O6" s="10">
        <v>4.26</v>
      </c>
      <c r="P6" s="13">
        <v>12.6</v>
      </c>
      <c r="Q6" s="13">
        <v>38.9</v>
      </c>
      <c r="R6" s="280">
        <v>91.3</v>
      </c>
      <c r="S6" s="12">
        <v>29.6</v>
      </c>
      <c r="T6" s="280" t="s">
        <v>25</v>
      </c>
      <c r="U6" s="327"/>
      <c r="V6" s="324"/>
      <c r="W6" s="324"/>
      <c r="X6" s="352"/>
      <c r="Y6" s="345"/>
    </row>
    <row r="7" spans="1:25" x14ac:dyDescent="0.2">
      <c r="A7" s="315"/>
      <c r="B7" s="318"/>
      <c r="C7" s="318"/>
      <c r="D7" s="318"/>
      <c r="E7" s="318"/>
      <c r="F7" s="318"/>
      <c r="G7" s="318"/>
      <c r="H7" s="318"/>
      <c r="I7" s="8">
        <f t="shared" si="0"/>
        <v>48</v>
      </c>
      <c r="J7" s="11">
        <v>14</v>
      </c>
      <c r="K7" s="280" t="s">
        <v>25</v>
      </c>
      <c r="L7" s="280" t="s">
        <v>25</v>
      </c>
      <c r="M7" s="280" t="s">
        <v>25</v>
      </c>
      <c r="N7" s="280" t="s">
        <v>26</v>
      </c>
      <c r="O7" s="10">
        <v>4.4400000000000004</v>
      </c>
      <c r="P7" s="9">
        <v>13.3</v>
      </c>
      <c r="Q7" s="11">
        <v>40</v>
      </c>
      <c r="R7" s="280">
        <v>90.1</v>
      </c>
      <c r="S7" s="12">
        <v>30</v>
      </c>
      <c r="T7" s="280" t="s">
        <v>25</v>
      </c>
      <c r="U7" s="327"/>
      <c r="V7" s="324"/>
      <c r="W7" s="324"/>
      <c r="X7" s="352"/>
      <c r="Y7" s="345"/>
    </row>
    <row r="8" spans="1:25" x14ac:dyDescent="0.2">
      <c r="A8" s="315"/>
      <c r="B8" s="318"/>
      <c r="C8" s="318"/>
      <c r="D8" s="318"/>
      <c r="E8" s="318"/>
      <c r="F8" s="318"/>
      <c r="G8" s="318"/>
      <c r="H8" s="318"/>
      <c r="I8" s="8">
        <f t="shared" si="0"/>
        <v>48</v>
      </c>
      <c r="J8" s="9" t="s">
        <v>25</v>
      </c>
      <c r="K8" s="280" t="s">
        <v>25</v>
      </c>
      <c r="L8" s="280" t="s">
        <v>25</v>
      </c>
      <c r="M8" s="280" t="s">
        <v>25</v>
      </c>
      <c r="N8" s="280" t="s">
        <v>26</v>
      </c>
      <c r="O8" s="10">
        <v>4.3899999999999997</v>
      </c>
      <c r="P8" s="13">
        <v>12.9</v>
      </c>
      <c r="Q8" s="9">
        <v>40.299999999999997</v>
      </c>
      <c r="R8" s="280">
        <v>91.8</v>
      </c>
      <c r="S8" s="12">
        <v>29.4</v>
      </c>
      <c r="T8" s="280" t="s">
        <v>25</v>
      </c>
      <c r="U8" s="327"/>
      <c r="V8" s="324"/>
      <c r="W8" s="324"/>
      <c r="X8" s="352"/>
      <c r="Y8" s="345"/>
    </row>
    <row r="9" spans="1:25" x14ac:dyDescent="0.2">
      <c r="A9" s="315"/>
      <c r="B9" s="318"/>
      <c r="C9" s="318"/>
      <c r="D9" s="318"/>
      <c r="E9" s="318"/>
      <c r="F9" s="318"/>
      <c r="G9" s="318"/>
      <c r="H9" s="318"/>
      <c r="I9" s="8">
        <f t="shared" si="0"/>
        <v>48</v>
      </c>
      <c r="J9" s="14">
        <v>42.4</v>
      </c>
      <c r="K9" s="280" t="s">
        <v>25</v>
      </c>
      <c r="L9" s="280" t="s">
        <v>25</v>
      </c>
      <c r="M9" s="280" t="s">
        <v>25</v>
      </c>
      <c r="N9" s="280" t="s">
        <v>26</v>
      </c>
      <c r="O9" s="179">
        <v>4.75</v>
      </c>
      <c r="P9" s="9">
        <v>14.6</v>
      </c>
      <c r="Q9" s="9">
        <v>43.9</v>
      </c>
      <c r="R9" s="280">
        <v>92.4</v>
      </c>
      <c r="S9" s="12">
        <v>30.7</v>
      </c>
      <c r="T9" s="280" t="s">
        <v>25</v>
      </c>
      <c r="U9" s="327"/>
      <c r="V9" s="324"/>
      <c r="W9" s="324"/>
      <c r="X9" s="352"/>
      <c r="Y9" s="345"/>
    </row>
    <row r="10" spans="1:25" x14ac:dyDescent="0.2">
      <c r="A10" s="316"/>
      <c r="B10" s="319"/>
      <c r="C10" s="319"/>
      <c r="D10" s="319"/>
      <c r="E10" s="319"/>
      <c r="F10" s="319"/>
      <c r="G10" s="319"/>
      <c r="H10" s="319"/>
      <c r="I10" s="15">
        <f>2015-1966</f>
        <v>49</v>
      </c>
      <c r="J10" s="16">
        <v>19.2</v>
      </c>
      <c r="K10" s="17" t="s">
        <v>25</v>
      </c>
      <c r="L10" s="17" t="s">
        <v>25</v>
      </c>
      <c r="M10" s="17" t="s">
        <v>25</v>
      </c>
      <c r="N10" s="17" t="s">
        <v>26</v>
      </c>
      <c r="O10" s="19">
        <v>4.42</v>
      </c>
      <c r="P10" s="16">
        <v>13.6</v>
      </c>
      <c r="Q10" s="16">
        <v>41.9</v>
      </c>
      <c r="R10" s="17">
        <v>94.8</v>
      </c>
      <c r="S10" s="18">
        <v>30.8</v>
      </c>
      <c r="T10" s="17" t="s">
        <v>25</v>
      </c>
      <c r="U10" s="328"/>
      <c r="V10" s="325"/>
      <c r="W10" s="325"/>
      <c r="X10" s="338"/>
      <c r="Y10" s="346"/>
    </row>
    <row r="11" spans="1:25" x14ac:dyDescent="0.2">
      <c r="A11" s="314">
        <v>2</v>
      </c>
      <c r="B11" s="317">
        <v>2</v>
      </c>
      <c r="C11" s="317" t="s">
        <v>22</v>
      </c>
      <c r="D11" s="317" t="s">
        <v>25</v>
      </c>
      <c r="E11" s="317" t="s">
        <v>23</v>
      </c>
      <c r="F11" s="317">
        <v>3</v>
      </c>
      <c r="G11" s="317">
        <v>1</v>
      </c>
      <c r="H11" s="317">
        <v>2</v>
      </c>
      <c r="I11" s="4">
        <f>2009-2004</f>
        <v>5</v>
      </c>
      <c r="J11" s="6" t="s">
        <v>25</v>
      </c>
      <c r="K11" s="20" t="s">
        <v>25</v>
      </c>
      <c r="L11" s="20" t="s">
        <v>25</v>
      </c>
      <c r="M11" s="20" t="s">
        <v>25</v>
      </c>
      <c r="N11" s="6" t="s">
        <v>26</v>
      </c>
      <c r="O11" s="6">
        <v>4.9800000000000004</v>
      </c>
      <c r="P11" s="275">
        <v>13.5</v>
      </c>
      <c r="Q11" s="275">
        <v>39</v>
      </c>
      <c r="R11" s="288">
        <v>78.5</v>
      </c>
      <c r="S11" s="20">
        <v>27.1</v>
      </c>
      <c r="T11" s="20">
        <v>13.6</v>
      </c>
      <c r="U11" s="277"/>
      <c r="V11" s="320" t="s">
        <v>26</v>
      </c>
      <c r="W11" s="320" t="s">
        <v>25</v>
      </c>
      <c r="X11" s="323" t="s">
        <v>24</v>
      </c>
      <c r="Y11" s="340" t="s">
        <v>24</v>
      </c>
    </row>
    <row r="12" spans="1:25" x14ac:dyDescent="0.2">
      <c r="A12" s="315"/>
      <c r="B12" s="318"/>
      <c r="C12" s="318"/>
      <c r="D12" s="318"/>
      <c r="E12" s="318"/>
      <c r="F12" s="318"/>
      <c r="G12" s="318"/>
      <c r="H12" s="318"/>
      <c r="I12" s="8">
        <f>2012-2004</f>
        <v>8</v>
      </c>
      <c r="J12" s="280" t="s">
        <v>25</v>
      </c>
      <c r="K12" s="280" t="s">
        <v>25</v>
      </c>
      <c r="L12" s="280" t="s">
        <v>25</v>
      </c>
      <c r="M12" s="280" t="s">
        <v>25</v>
      </c>
      <c r="N12" s="21" t="s">
        <v>26</v>
      </c>
      <c r="O12" s="21">
        <v>4.99</v>
      </c>
      <c r="P12" s="22">
        <v>13.8</v>
      </c>
      <c r="Q12" s="22">
        <v>40</v>
      </c>
      <c r="R12" s="280">
        <v>80.400000000000006</v>
      </c>
      <c r="S12" s="280">
        <v>27.7</v>
      </c>
      <c r="T12" s="12">
        <v>13</v>
      </c>
      <c r="U12" s="279"/>
      <c r="V12" s="321"/>
      <c r="W12" s="321"/>
      <c r="X12" s="324"/>
      <c r="Y12" s="347"/>
    </row>
    <row r="13" spans="1:25" x14ac:dyDescent="0.2">
      <c r="A13" s="315"/>
      <c r="B13" s="318"/>
      <c r="C13" s="318"/>
      <c r="D13" s="318"/>
      <c r="E13" s="318"/>
      <c r="F13" s="318"/>
      <c r="G13" s="318"/>
      <c r="H13" s="318"/>
      <c r="I13" s="8">
        <f>2014-2004</f>
        <v>10</v>
      </c>
      <c r="J13" s="280" t="s">
        <v>25</v>
      </c>
      <c r="K13" s="280" t="s">
        <v>25</v>
      </c>
      <c r="L13" s="280" t="s">
        <v>25</v>
      </c>
      <c r="M13" s="280" t="s">
        <v>25</v>
      </c>
      <c r="N13" s="21" t="s">
        <v>26</v>
      </c>
      <c r="O13" s="21">
        <v>4.8600000000000003</v>
      </c>
      <c r="P13" s="22">
        <v>13.5</v>
      </c>
      <c r="Q13" s="22">
        <v>38</v>
      </c>
      <c r="R13" s="10">
        <v>78.400000000000006</v>
      </c>
      <c r="S13" s="280">
        <v>27.8</v>
      </c>
      <c r="T13" s="280">
        <v>13.1</v>
      </c>
      <c r="U13" s="279"/>
      <c r="V13" s="321"/>
      <c r="W13" s="321"/>
      <c r="X13" s="324"/>
      <c r="Y13" s="347"/>
    </row>
    <row r="14" spans="1:25" x14ac:dyDescent="0.2">
      <c r="A14" s="316"/>
      <c r="B14" s="319"/>
      <c r="C14" s="319"/>
      <c r="D14" s="319"/>
      <c r="E14" s="319"/>
      <c r="F14" s="319"/>
      <c r="G14" s="319"/>
      <c r="H14" s="319"/>
      <c r="I14" s="15">
        <f>2014-2004</f>
        <v>10</v>
      </c>
      <c r="J14" s="17" t="s">
        <v>25</v>
      </c>
      <c r="K14" s="17" t="s">
        <v>25</v>
      </c>
      <c r="L14" s="17" t="s">
        <v>25</v>
      </c>
      <c r="M14" s="17" t="s">
        <v>25</v>
      </c>
      <c r="N14" s="17" t="s">
        <v>26</v>
      </c>
      <c r="O14" s="17">
        <v>4.9800000000000004</v>
      </c>
      <c r="P14" s="276">
        <v>13.9</v>
      </c>
      <c r="Q14" s="276">
        <v>38</v>
      </c>
      <c r="R14" s="19">
        <v>77.099999999999994</v>
      </c>
      <c r="S14" s="17">
        <v>27.9</v>
      </c>
      <c r="T14" s="18">
        <v>13</v>
      </c>
      <c r="U14" s="278"/>
      <c r="V14" s="322"/>
      <c r="W14" s="322"/>
      <c r="X14" s="325"/>
      <c r="Y14" s="341"/>
    </row>
    <row r="15" spans="1:25" x14ac:dyDescent="0.2">
      <c r="A15" s="314">
        <v>3</v>
      </c>
      <c r="B15" s="317">
        <v>3</v>
      </c>
      <c r="C15" s="317" t="s">
        <v>29</v>
      </c>
      <c r="D15" s="317" t="s">
        <v>30</v>
      </c>
      <c r="E15" s="317" t="s">
        <v>23</v>
      </c>
      <c r="F15" s="317">
        <v>3</v>
      </c>
      <c r="G15" s="317">
        <v>2</v>
      </c>
      <c r="H15" s="317">
        <v>1</v>
      </c>
      <c r="I15" s="6">
        <v>7</v>
      </c>
      <c r="J15" s="6" t="s">
        <v>25</v>
      </c>
      <c r="K15" s="6" t="s">
        <v>25</v>
      </c>
      <c r="L15" s="6" t="s">
        <v>25</v>
      </c>
      <c r="M15" s="6" t="s">
        <v>25</v>
      </c>
      <c r="N15" s="6" t="s">
        <v>25</v>
      </c>
      <c r="O15" s="6">
        <v>5.05</v>
      </c>
      <c r="P15" s="6">
        <v>14.8</v>
      </c>
      <c r="Q15" s="7">
        <v>41.9</v>
      </c>
      <c r="R15" s="7">
        <v>83</v>
      </c>
      <c r="S15" s="6">
        <v>29.3</v>
      </c>
      <c r="T15" s="6">
        <v>12.3</v>
      </c>
      <c r="U15" s="119"/>
      <c r="V15" s="317" t="s">
        <v>26</v>
      </c>
      <c r="W15" s="317" t="s">
        <v>25</v>
      </c>
      <c r="X15" s="317" t="s">
        <v>26</v>
      </c>
      <c r="Y15" s="342" t="s">
        <v>26</v>
      </c>
    </row>
    <row r="16" spans="1:25" x14ac:dyDescent="0.2">
      <c r="A16" s="316"/>
      <c r="B16" s="319"/>
      <c r="C16" s="319"/>
      <c r="D16" s="319"/>
      <c r="E16" s="319"/>
      <c r="F16" s="319"/>
      <c r="G16" s="319"/>
      <c r="H16" s="319"/>
      <c r="I16" s="15">
        <f>2016-2004</f>
        <v>12</v>
      </c>
      <c r="J16" s="17" t="s">
        <v>25</v>
      </c>
      <c r="K16" s="17" t="s">
        <v>25</v>
      </c>
      <c r="L16" s="17" t="s">
        <v>25</v>
      </c>
      <c r="M16" s="17" t="s">
        <v>25</v>
      </c>
      <c r="N16" s="17" t="s">
        <v>26</v>
      </c>
      <c r="O16" s="17">
        <v>4.7</v>
      </c>
      <c r="P16" s="17">
        <v>13.7</v>
      </c>
      <c r="Q16" s="18">
        <v>39</v>
      </c>
      <c r="R16" s="18">
        <v>83</v>
      </c>
      <c r="S16" s="17">
        <v>29.1</v>
      </c>
      <c r="T16" s="18">
        <v>12</v>
      </c>
      <c r="U16" s="17"/>
      <c r="V16" s="319"/>
      <c r="W16" s="319"/>
      <c r="X16" s="319"/>
      <c r="Y16" s="343"/>
    </row>
    <row r="17" spans="1:25" x14ac:dyDescent="0.2">
      <c r="A17" s="314">
        <v>4</v>
      </c>
      <c r="B17" s="317">
        <v>4</v>
      </c>
      <c r="C17" s="317" t="s">
        <v>22</v>
      </c>
      <c r="D17" s="317" t="s">
        <v>25</v>
      </c>
      <c r="E17" s="317" t="s">
        <v>23</v>
      </c>
      <c r="F17" s="317">
        <v>3</v>
      </c>
      <c r="G17" s="317">
        <v>1</v>
      </c>
      <c r="H17" s="317">
        <v>2</v>
      </c>
      <c r="I17" s="8">
        <v>14</v>
      </c>
      <c r="J17" s="280" t="s">
        <v>25</v>
      </c>
      <c r="K17" s="280" t="s">
        <v>25</v>
      </c>
      <c r="L17" s="280" t="s">
        <v>25</v>
      </c>
      <c r="M17" s="280" t="s">
        <v>25</v>
      </c>
      <c r="N17" s="280" t="s">
        <v>26</v>
      </c>
      <c r="O17" s="280">
        <v>5.47</v>
      </c>
      <c r="P17" s="280">
        <v>14.4</v>
      </c>
      <c r="Q17" s="280">
        <v>45</v>
      </c>
      <c r="R17" s="12">
        <v>83</v>
      </c>
      <c r="S17" s="280">
        <v>26.3</v>
      </c>
      <c r="T17" s="280">
        <v>12.2</v>
      </c>
      <c r="U17" s="280"/>
      <c r="V17" s="320" t="s">
        <v>26</v>
      </c>
      <c r="W17" s="320" t="s">
        <v>25</v>
      </c>
      <c r="X17" s="320" t="s">
        <v>26</v>
      </c>
      <c r="Y17" s="342" t="s">
        <v>26</v>
      </c>
    </row>
    <row r="18" spans="1:25" x14ac:dyDescent="0.2">
      <c r="A18" s="315"/>
      <c r="B18" s="318"/>
      <c r="C18" s="318"/>
      <c r="D18" s="318"/>
      <c r="E18" s="318"/>
      <c r="F18" s="318"/>
      <c r="G18" s="318"/>
      <c r="H18" s="318"/>
      <c r="I18" s="8">
        <v>14</v>
      </c>
      <c r="J18" s="21" t="s">
        <v>25</v>
      </c>
      <c r="K18" s="280" t="s">
        <v>25</v>
      </c>
      <c r="L18" s="280" t="s">
        <v>25</v>
      </c>
      <c r="M18" s="280" t="s">
        <v>25</v>
      </c>
      <c r="N18" s="21" t="s">
        <v>26</v>
      </c>
      <c r="O18" s="21">
        <v>5.58</v>
      </c>
      <c r="P18" s="280">
        <v>15</v>
      </c>
      <c r="Q18" s="280">
        <v>46</v>
      </c>
      <c r="R18" s="280">
        <v>82.6</v>
      </c>
      <c r="S18" s="280">
        <v>26.9</v>
      </c>
      <c r="T18" s="280">
        <v>12.7</v>
      </c>
      <c r="U18" s="280"/>
      <c r="V18" s="321"/>
      <c r="W18" s="321"/>
      <c r="X18" s="321"/>
      <c r="Y18" s="348"/>
    </row>
    <row r="19" spans="1:25" x14ac:dyDescent="0.2">
      <c r="A19" s="316"/>
      <c r="B19" s="319"/>
      <c r="C19" s="319"/>
      <c r="D19" s="319"/>
      <c r="E19" s="319"/>
      <c r="F19" s="319"/>
      <c r="G19" s="319"/>
      <c r="H19" s="319"/>
      <c r="I19" s="8">
        <v>15</v>
      </c>
      <c r="J19" s="280" t="s">
        <v>25</v>
      </c>
      <c r="K19" s="280" t="s">
        <v>25</v>
      </c>
      <c r="L19" s="280" t="s">
        <v>25</v>
      </c>
      <c r="M19" s="280" t="s">
        <v>25</v>
      </c>
      <c r="N19" s="280" t="s">
        <v>26</v>
      </c>
      <c r="O19" s="280">
        <v>5.86</v>
      </c>
      <c r="P19" s="280">
        <v>15.6</v>
      </c>
      <c r="Q19" s="280">
        <v>49</v>
      </c>
      <c r="R19" s="280">
        <v>83.8</v>
      </c>
      <c r="S19" s="280">
        <v>26.6</v>
      </c>
      <c r="T19" s="280">
        <v>12.4</v>
      </c>
      <c r="U19" s="280"/>
      <c r="V19" s="322"/>
      <c r="W19" s="322"/>
      <c r="X19" s="322"/>
      <c r="Y19" s="343"/>
    </row>
    <row r="20" spans="1:25" x14ac:dyDescent="0.2">
      <c r="A20" s="25">
        <v>5</v>
      </c>
      <c r="B20" s="26">
        <v>5</v>
      </c>
      <c r="C20" s="26" t="s">
        <v>22</v>
      </c>
      <c r="D20" s="26" t="s">
        <v>25</v>
      </c>
      <c r="E20" s="26" t="s">
        <v>23</v>
      </c>
      <c r="F20" s="26">
        <v>3</v>
      </c>
      <c r="G20" s="26">
        <v>1</v>
      </c>
      <c r="H20" s="26">
        <v>2</v>
      </c>
      <c r="I20" s="28">
        <v>57</v>
      </c>
      <c r="J20" s="26" t="s">
        <v>25</v>
      </c>
      <c r="K20" s="26" t="s">
        <v>25</v>
      </c>
      <c r="L20" s="26" t="s">
        <v>25</v>
      </c>
      <c r="M20" s="26" t="s">
        <v>25</v>
      </c>
      <c r="N20" s="26" t="s">
        <v>25</v>
      </c>
      <c r="O20" s="26" t="s">
        <v>25</v>
      </c>
      <c r="P20" s="26" t="s">
        <v>25</v>
      </c>
      <c r="Q20" s="26" t="s">
        <v>25</v>
      </c>
      <c r="R20" s="26" t="s">
        <v>25</v>
      </c>
      <c r="S20" s="26" t="s">
        <v>25</v>
      </c>
      <c r="T20" s="26" t="s">
        <v>25</v>
      </c>
      <c r="U20" s="180" t="s">
        <v>396</v>
      </c>
      <c r="V20" s="49" t="s">
        <v>25</v>
      </c>
      <c r="W20" s="49" t="s">
        <v>25</v>
      </c>
      <c r="X20" s="49" t="s">
        <v>25</v>
      </c>
      <c r="Y20" s="157" t="s">
        <v>26</v>
      </c>
    </row>
    <row r="21" spans="1:25" x14ac:dyDescent="0.2">
      <c r="A21" s="314">
        <v>6</v>
      </c>
      <c r="B21" s="317">
        <v>6</v>
      </c>
      <c r="C21" s="317" t="s">
        <v>22</v>
      </c>
      <c r="D21" s="317" t="s">
        <v>25</v>
      </c>
      <c r="E21" s="317" t="s">
        <v>28</v>
      </c>
      <c r="F21" s="317">
        <v>3</v>
      </c>
      <c r="G21" s="317">
        <v>1</v>
      </c>
      <c r="H21" s="317">
        <v>2</v>
      </c>
      <c r="I21" s="29">
        <f>2012-1986</f>
        <v>26</v>
      </c>
      <c r="J21" s="6" t="s">
        <v>25</v>
      </c>
      <c r="K21" s="6" t="s">
        <v>25</v>
      </c>
      <c r="L21" s="6" t="s">
        <v>25</v>
      </c>
      <c r="M21" s="6" t="s">
        <v>25</v>
      </c>
      <c r="N21" s="6" t="s">
        <v>25</v>
      </c>
      <c r="O21" s="6">
        <v>4.7699999999999996</v>
      </c>
      <c r="P21" s="6">
        <v>13.8</v>
      </c>
      <c r="Q21" s="6">
        <v>41.2</v>
      </c>
      <c r="R21" s="6">
        <v>86</v>
      </c>
      <c r="S21" s="6">
        <v>28.9</v>
      </c>
      <c r="T21" s="6" t="s">
        <v>25</v>
      </c>
      <c r="U21" s="6"/>
      <c r="V21" s="329" t="s">
        <v>26</v>
      </c>
      <c r="W21" s="334" t="s">
        <v>24</v>
      </c>
      <c r="X21" s="329" t="s">
        <v>26</v>
      </c>
      <c r="Y21" s="340" t="s">
        <v>24</v>
      </c>
    </row>
    <row r="22" spans="1:25" x14ac:dyDescent="0.2">
      <c r="A22" s="315"/>
      <c r="B22" s="318"/>
      <c r="C22" s="318"/>
      <c r="D22" s="318"/>
      <c r="E22" s="318"/>
      <c r="F22" s="318"/>
      <c r="G22" s="318"/>
      <c r="H22" s="318"/>
      <c r="I22" s="42">
        <f>2017-1986</f>
        <v>31</v>
      </c>
      <c r="J22" s="10">
        <v>8.5</v>
      </c>
      <c r="K22" s="280">
        <v>3.35</v>
      </c>
      <c r="L22" s="280">
        <v>51</v>
      </c>
      <c r="M22" s="281">
        <v>0.1</v>
      </c>
      <c r="N22" s="280" t="s">
        <v>25</v>
      </c>
      <c r="O22" s="280">
        <v>4.9000000000000004</v>
      </c>
      <c r="P22" s="280">
        <v>13.8</v>
      </c>
      <c r="Q22" s="280">
        <v>41.7</v>
      </c>
      <c r="R22" s="280">
        <v>85</v>
      </c>
      <c r="S22" s="280">
        <v>28.2</v>
      </c>
      <c r="T22" s="280" t="s">
        <v>25</v>
      </c>
      <c r="U22" s="280"/>
      <c r="V22" s="330"/>
      <c r="W22" s="335"/>
      <c r="X22" s="349"/>
      <c r="Y22" s="347"/>
    </row>
    <row r="23" spans="1:25" x14ac:dyDescent="0.2">
      <c r="A23" s="314">
        <v>7</v>
      </c>
      <c r="B23" s="317">
        <v>7</v>
      </c>
      <c r="C23" s="317" t="s">
        <v>22</v>
      </c>
      <c r="D23" s="317" t="s">
        <v>25</v>
      </c>
      <c r="E23" s="317" t="s">
        <v>23</v>
      </c>
      <c r="F23" s="317">
        <v>3</v>
      </c>
      <c r="G23" s="317">
        <v>1</v>
      </c>
      <c r="H23" s="317">
        <v>2</v>
      </c>
      <c r="I23" s="29">
        <v>5</v>
      </c>
      <c r="J23" s="178" t="s">
        <v>25</v>
      </c>
      <c r="K23" s="6" t="s">
        <v>25</v>
      </c>
      <c r="L23" s="6" t="s">
        <v>25</v>
      </c>
      <c r="M23" s="284" t="s">
        <v>25</v>
      </c>
      <c r="N23" s="6" t="s">
        <v>26</v>
      </c>
      <c r="O23" s="6">
        <v>4.17</v>
      </c>
      <c r="P23" s="282">
        <v>10.6</v>
      </c>
      <c r="Q23" s="282">
        <v>32.6</v>
      </c>
      <c r="R23" s="282">
        <v>78.2</v>
      </c>
      <c r="S23" s="6">
        <v>25.4</v>
      </c>
      <c r="T23" s="6">
        <v>14.4</v>
      </c>
      <c r="U23" s="326" t="s">
        <v>394</v>
      </c>
      <c r="V23" s="334" t="s">
        <v>24</v>
      </c>
      <c r="W23" s="329" t="s">
        <v>25</v>
      </c>
      <c r="X23" s="334" t="s">
        <v>24</v>
      </c>
      <c r="Y23" s="340" t="s">
        <v>24</v>
      </c>
    </row>
    <row r="24" spans="1:25" x14ac:dyDescent="0.2">
      <c r="A24" s="315"/>
      <c r="B24" s="318"/>
      <c r="C24" s="318"/>
      <c r="D24" s="318"/>
      <c r="E24" s="318"/>
      <c r="F24" s="318"/>
      <c r="G24" s="318"/>
      <c r="H24" s="318"/>
      <c r="I24" s="42">
        <v>5</v>
      </c>
      <c r="J24" s="179" t="s">
        <v>25</v>
      </c>
      <c r="K24" s="280" t="s">
        <v>25</v>
      </c>
      <c r="L24" s="280" t="s">
        <v>25</v>
      </c>
      <c r="M24" s="285" t="s">
        <v>25</v>
      </c>
      <c r="N24" s="280" t="s">
        <v>26</v>
      </c>
      <c r="O24" s="280">
        <v>4.1900000000000004</v>
      </c>
      <c r="P24" s="10">
        <v>10.7</v>
      </c>
      <c r="Q24" s="10">
        <v>32.4</v>
      </c>
      <c r="R24" s="10">
        <v>77.3</v>
      </c>
      <c r="S24" s="280">
        <v>25.5</v>
      </c>
      <c r="T24" s="280">
        <v>14.5</v>
      </c>
      <c r="U24" s="327"/>
      <c r="V24" s="335"/>
      <c r="W24" s="330"/>
      <c r="X24" s="335"/>
      <c r="Y24" s="347"/>
    </row>
    <row r="25" spans="1:25" ht="17" thickBot="1" x14ac:dyDescent="0.25">
      <c r="A25" s="331"/>
      <c r="B25" s="332"/>
      <c r="C25" s="332"/>
      <c r="D25" s="332"/>
      <c r="E25" s="332"/>
      <c r="F25" s="332"/>
      <c r="G25" s="332"/>
      <c r="H25" s="332"/>
      <c r="I25" s="30">
        <v>5</v>
      </c>
      <c r="J25" s="283" t="s">
        <v>25</v>
      </c>
      <c r="K25" s="32" t="s">
        <v>25</v>
      </c>
      <c r="L25" s="32" t="s">
        <v>25</v>
      </c>
      <c r="M25" s="286" t="s">
        <v>25</v>
      </c>
      <c r="N25" s="32" t="s">
        <v>26</v>
      </c>
      <c r="O25" s="32">
        <v>4.1399999999999997</v>
      </c>
      <c r="P25" s="31">
        <v>10.6</v>
      </c>
      <c r="Q25" s="287">
        <v>32</v>
      </c>
      <c r="R25" s="31">
        <v>77.3</v>
      </c>
      <c r="S25" s="32">
        <v>25.6</v>
      </c>
      <c r="T25" s="32">
        <v>14.4</v>
      </c>
      <c r="U25" s="333"/>
      <c r="V25" s="336"/>
      <c r="W25" s="350"/>
      <c r="X25" s="336"/>
      <c r="Y25" s="351"/>
    </row>
    <row r="26" spans="1:25" ht="17" thickTop="1" x14ac:dyDescent="0.2">
      <c r="A26" s="33">
        <v>8</v>
      </c>
      <c r="B26" s="34">
        <v>8</v>
      </c>
      <c r="C26" s="17" t="s">
        <v>22</v>
      </c>
      <c r="D26" s="17" t="s">
        <v>30</v>
      </c>
      <c r="E26" s="17" t="s">
        <v>23</v>
      </c>
      <c r="F26" s="17">
        <v>4</v>
      </c>
      <c r="G26" s="17">
        <v>1</v>
      </c>
      <c r="H26" s="17">
        <v>3</v>
      </c>
      <c r="I26" s="35">
        <f>2013-1989</f>
        <v>24</v>
      </c>
      <c r="J26" s="24">
        <v>21</v>
      </c>
      <c r="K26" s="17">
        <v>2.67</v>
      </c>
      <c r="L26" s="17">
        <v>188</v>
      </c>
      <c r="M26" s="36" t="s">
        <v>25</v>
      </c>
      <c r="N26" s="34" t="s">
        <v>25</v>
      </c>
      <c r="O26" s="34">
        <v>5.29</v>
      </c>
      <c r="P26" s="34">
        <v>15.4</v>
      </c>
      <c r="Q26" s="34">
        <v>45.6</v>
      </c>
      <c r="R26" s="17">
        <v>86.2</v>
      </c>
      <c r="S26" s="17">
        <v>29.1</v>
      </c>
      <c r="T26" s="17" t="s">
        <v>25</v>
      </c>
      <c r="U26" s="34"/>
      <c r="V26" s="17" t="s">
        <v>26</v>
      </c>
      <c r="W26" s="17" t="s">
        <v>26</v>
      </c>
      <c r="X26" s="17" t="s">
        <v>26</v>
      </c>
      <c r="Y26" s="37" t="s">
        <v>26</v>
      </c>
    </row>
    <row r="27" spans="1:25" x14ac:dyDescent="0.2">
      <c r="A27" s="314">
        <v>9</v>
      </c>
      <c r="B27" s="317">
        <v>9</v>
      </c>
      <c r="C27" s="317" t="s">
        <v>22</v>
      </c>
      <c r="D27" s="317" t="s">
        <v>30</v>
      </c>
      <c r="E27" s="317" t="s">
        <v>23</v>
      </c>
      <c r="F27" s="317">
        <v>4</v>
      </c>
      <c r="G27" s="317">
        <v>1</v>
      </c>
      <c r="H27" s="317">
        <v>3</v>
      </c>
      <c r="I27" s="4">
        <f>2008-1989</f>
        <v>19</v>
      </c>
      <c r="J27" s="20">
        <v>22.5</v>
      </c>
      <c r="K27" s="6" t="s">
        <v>25</v>
      </c>
      <c r="L27" s="6">
        <v>202</v>
      </c>
      <c r="M27" s="6" t="s">
        <v>25</v>
      </c>
      <c r="N27" s="6" t="s">
        <v>25</v>
      </c>
      <c r="O27" s="6" t="s">
        <v>25</v>
      </c>
      <c r="P27" s="6" t="s">
        <v>25</v>
      </c>
      <c r="Q27" s="6" t="s">
        <v>25</v>
      </c>
      <c r="R27" s="6" t="s">
        <v>25</v>
      </c>
      <c r="S27" s="6" t="s">
        <v>25</v>
      </c>
      <c r="T27" s="6" t="s">
        <v>25</v>
      </c>
      <c r="U27" s="6"/>
      <c r="V27" s="337" t="s">
        <v>25</v>
      </c>
      <c r="W27" s="323" t="s">
        <v>24</v>
      </c>
      <c r="X27" s="337" t="s">
        <v>25</v>
      </c>
      <c r="Y27" s="340" t="s">
        <v>24</v>
      </c>
    </row>
    <row r="28" spans="1:25" x14ac:dyDescent="0.2">
      <c r="A28" s="316"/>
      <c r="B28" s="319"/>
      <c r="C28" s="319"/>
      <c r="D28" s="319"/>
      <c r="E28" s="319"/>
      <c r="F28" s="319"/>
      <c r="G28" s="319"/>
      <c r="H28" s="319"/>
      <c r="I28" s="15">
        <f>2009-1989</f>
        <v>20</v>
      </c>
      <c r="J28" s="19">
        <v>9.1999999999999993</v>
      </c>
      <c r="K28" s="17" t="s">
        <v>25</v>
      </c>
      <c r="L28" s="17">
        <v>104</v>
      </c>
      <c r="M28" s="17" t="s">
        <v>25</v>
      </c>
      <c r="N28" s="17" t="s">
        <v>25</v>
      </c>
      <c r="O28" s="17" t="s">
        <v>25</v>
      </c>
      <c r="P28" s="17" t="s">
        <v>25</v>
      </c>
      <c r="Q28" s="17" t="s">
        <v>25</v>
      </c>
      <c r="R28" s="17" t="s">
        <v>25</v>
      </c>
      <c r="S28" s="17" t="s">
        <v>25</v>
      </c>
      <c r="T28" s="17" t="s">
        <v>25</v>
      </c>
      <c r="U28" s="17"/>
      <c r="V28" s="338"/>
      <c r="W28" s="325"/>
      <c r="X28" s="338"/>
      <c r="Y28" s="341"/>
    </row>
    <row r="29" spans="1:25" x14ac:dyDescent="0.2">
      <c r="A29" s="38">
        <v>10</v>
      </c>
      <c r="B29" s="26">
        <v>10</v>
      </c>
      <c r="C29" s="26" t="s">
        <v>22</v>
      </c>
      <c r="D29" s="26" t="s">
        <v>31</v>
      </c>
      <c r="E29" s="26" t="s">
        <v>23</v>
      </c>
      <c r="F29" s="26">
        <v>4</v>
      </c>
      <c r="G29" s="26">
        <v>1</v>
      </c>
      <c r="H29" s="26">
        <v>3</v>
      </c>
      <c r="I29" s="28">
        <f>2010-1995</f>
        <v>15</v>
      </c>
      <c r="J29" s="26" t="s">
        <v>25</v>
      </c>
      <c r="K29" s="26" t="s">
        <v>25</v>
      </c>
      <c r="L29" s="26" t="s">
        <v>25</v>
      </c>
      <c r="M29" s="26" t="s">
        <v>25</v>
      </c>
      <c r="N29" s="39" t="s">
        <v>24</v>
      </c>
      <c r="O29" s="180">
        <v>4.75</v>
      </c>
      <c r="P29" s="26">
        <v>13.9</v>
      </c>
      <c r="Q29" s="26">
        <v>40.6</v>
      </c>
      <c r="R29" s="26">
        <v>85.5</v>
      </c>
      <c r="S29" s="26">
        <v>29.3</v>
      </c>
      <c r="T29" s="26" t="s">
        <v>25</v>
      </c>
      <c r="U29" s="26"/>
      <c r="V29" s="27" t="s">
        <v>26</v>
      </c>
      <c r="W29" s="27" t="s">
        <v>25</v>
      </c>
      <c r="X29" s="27" t="s">
        <v>26</v>
      </c>
      <c r="Y29" s="40" t="s">
        <v>26</v>
      </c>
    </row>
    <row r="30" spans="1:25" x14ac:dyDescent="0.2">
      <c r="A30" s="38">
        <v>11</v>
      </c>
      <c r="B30" s="26">
        <v>11</v>
      </c>
      <c r="C30" s="26" t="s">
        <v>22</v>
      </c>
      <c r="D30" s="26" t="s">
        <v>31</v>
      </c>
      <c r="E30" s="26" t="s">
        <v>28</v>
      </c>
      <c r="F30" s="26">
        <v>4</v>
      </c>
      <c r="G30" s="26">
        <v>1</v>
      </c>
      <c r="H30" s="26">
        <v>3</v>
      </c>
      <c r="I30" s="28">
        <f>2017-2003</f>
        <v>14</v>
      </c>
      <c r="J30" s="26">
        <v>20</v>
      </c>
      <c r="K30" s="26" t="s">
        <v>25</v>
      </c>
      <c r="L30" s="26">
        <v>67</v>
      </c>
      <c r="M30" s="26" t="s">
        <v>25</v>
      </c>
      <c r="N30" s="26" t="s">
        <v>26</v>
      </c>
      <c r="O30" s="26">
        <v>4.7300000000000004</v>
      </c>
      <c r="P30" s="26">
        <v>14.3</v>
      </c>
      <c r="Q30" s="26">
        <v>41.6</v>
      </c>
      <c r="R30" s="26">
        <v>87.9</v>
      </c>
      <c r="S30" s="26">
        <v>30.2</v>
      </c>
      <c r="T30" s="26">
        <v>12.4</v>
      </c>
      <c r="U30" s="26"/>
      <c r="V30" s="27" t="s">
        <v>26</v>
      </c>
      <c r="W30" s="27" t="s">
        <v>26</v>
      </c>
      <c r="X30" s="27" t="s">
        <v>26</v>
      </c>
      <c r="Y30" s="40" t="s">
        <v>26</v>
      </c>
    </row>
    <row r="31" spans="1:25" x14ac:dyDescent="0.2">
      <c r="A31" s="38">
        <v>12</v>
      </c>
      <c r="B31" s="26">
        <v>12</v>
      </c>
      <c r="C31" s="26" t="s">
        <v>22</v>
      </c>
      <c r="D31" s="26" t="s">
        <v>30</v>
      </c>
      <c r="E31" s="26" t="s">
        <v>28</v>
      </c>
      <c r="F31" s="26">
        <v>4</v>
      </c>
      <c r="G31" s="26">
        <v>1</v>
      </c>
      <c r="H31" s="26">
        <v>3</v>
      </c>
      <c r="I31" s="41">
        <f>2008-1996</f>
        <v>12</v>
      </c>
      <c r="J31" s="39">
        <v>6.4</v>
      </c>
      <c r="K31" s="26" t="s">
        <v>25</v>
      </c>
      <c r="L31" s="26" t="s">
        <v>25</v>
      </c>
      <c r="M31" s="26" t="s">
        <v>25</v>
      </c>
      <c r="N31" s="26" t="s">
        <v>25</v>
      </c>
      <c r="O31" s="26">
        <v>5.0199999999999996</v>
      </c>
      <c r="P31" s="26">
        <v>13.5</v>
      </c>
      <c r="Q31" s="26">
        <v>40.4</v>
      </c>
      <c r="R31" s="26">
        <v>80.400000000000006</v>
      </c>
      <c r="S31" s="26">
        <v>26.9</v>
      </c>
      <c r="T31" s="26">
        <v>13.2</v>
      </c>
      <c r="U31" s="26"/>
      <c r="V31" s="180" t="s">
        <v>26</v>
      </c>
      <c r="W31" s="39" t="s">
        <v>24</v>
      </c>
      <c r="X31" s="180" t="s">
        <v>26</v>
      </c>
      <c r="Y31" s="266" t="s">
        <v>24</v>
      </c>
    </row>
    <row r="32" spans="1:25" x14ac:dyDescent="0.2">
      <c r="A32" s="267">
        <v>13</v>
      </c>
      <c r="B32" s="268">
        <v>12</v>
      </c>
      <c r="C32" s="268" t="s">
        <v>29</v>
      </c>
      <c r="D32" s="268" t="s">
        <v>30</v>
      </c>
      <c r="E32" s="268" t="s">
        <v>23</v>
      </c>
      <c r="F32" s="268">
        <v>4</v>
      </c>
      <c r="G32" s="268">
        <v>1</v>
      </c>
      <c r="H32" s="268">
        <v>3</v>
      </c>
      <c r="I32" s="269">
        <f>2009-1995</f>
        <v>14</v>
      </c>
      <c r="J32" s="268">
        <v>13.8</v>
      </c>
      <c r="K32" s="268" t="s">
        <v>25</v>
      </c>
      <c r="L32" s="268" t="s">
        <v>25</v>
      </c>
      <c r="M32" s="268" t="s">
        <v>25</v>
      </c>
      <c r="N32" s="268" t="s">
        <v>25</v>
      </c>
      <c r="O32" s="268">
        <v>5.4</v>
      </c>
      <c r="P32" s="268">
        <v>15</v>
      </c>
      <c r="Q32" s="268">
        <v>44.9</v>
      </c>
      <c r="R32" s="271">
        <v>83</v>
      </c>
      <c r="S32" s="268">
        <v>27.9</v>
      </c>
      <c r="T32" s="268">
        <v>13.8</v>
      </c>
      <c r="U32" s="268"/>
      <c r="V32" s="268" t="s">
        <v>26</v>
      </c>
      <c r="W32" s="268" t="s">
        <v>26</v>
      </c>
      <c r="X32" s="268" t="s">
        <v>26</v>
      </c>
      <c r="Y32" s="270" t="s">
        <v>26</v>
      </c>
    </row>
    <row r="33" spans="1:25" x14ac:dyDescent="0.2">
      <c r="A33" s="314">
        <v>14</v>
      </c>
      <c r="B33" s="317">
        <v>13</v>
      </c>
      <c r="C33" s="317" t="s">
        <v>22</v>
      </c>
      <c r="D33" s="317" t="s">
        <v>25</v>
      </c>
      <c r="E33" s="317" t="s">
        <v>28</v>
      </c>
      <c r="F33" s="317">
        <v>4</v>
      </c>
      <c r="G33" s="317">
        <v>1</v>
      </c>
      <c r="H33" s="317">
        <v>3</v>
      </c>
      <c r="I33" s="42">
        <f>2014-2004</f>
        <v>10</v>
      </c>
      <c r="J33" s="280" t="s">
        <v>25</v>
      </c>
      <c r="K33" s="280" t="s">
        <v>25</v>
      </c>
      <c r="L33" s="280" t="s">
        <v>25</v>
      </c>
      <c r="M33" s="280" t="s">
        <v>25</v>
      </c>
      <c r="N33" s="280" t="s">
        <v>26</v>
      </c>
      <c r="O33" s="280">
        <v>4.41</v>
      </c>
      <c r="P33" s="280">
        <v>12.3</v>
      </c>
      <c r="Q33" s="280">
        <v>36.6</v>
      </c>
      <c r="R33" s="280">
        <v>83</v>
      </c>
      <c r="S33" s="280">
        <v>27.9</v>
      </c>
      <c r="T33" s="280">
        <v>13.4</v>
      </c>
      <c r="U33" s="334" t="s">
        <v>391</v>
      </c>
      <c r="V33" s="334" t="s">
        <v>24</v>
      </c>
      <c r="W33" s="329" t="s">
        <v>25</v>
      </c>
      <c r="X33" s="329" t="s">
        <v>26</v>
      </c>
      <c r="Y33" s="340" t="s">
        <v>24</v>
      </c>
    </row>
    <row r="34" spans="1:25" x14ac:dyDescent="0.2">
      <c r="A34" s="316"/>
      <c r="B34" s="319"/>
      <c r="C34" s="319"/>
      <c r="D34" s="319"/>
      <c r="E34" s="319"/>
      <c r="F34" s="319"/>
      <c r="G34" s="319"/>
      <c r="H34" s="319"/>
      <c r="I34" s="35">
        <f>2017-2004</f>
        <v>13</v>
      </c>
      <c r="J34" s="17" t="s">
        <v>25</v>
      </c>
      <c r="K34" s="17" t="s">
        <v>25</v>
      </c>
      <c r="L34" s="17">
        <v>39</v>
      </c>
      <c r="M34" s="17" t="s">
        <v>25</v>
      </c>
      <c r="N34" s="17" t="s">
        <v>26</v>
      </c>
      <c r="O34" s="17">
        <v>4.22</v>
      </c>
      <c r="P34" s="19">
        <v>11.8</v>
      </c>
      <c r="Q34" s="19">
        <v>36.1</v>
      </c>
      <c r="R34" s="17">
        <v>85.5</v>
      </c>
      <c r="S34" s="18">
        <v>28</v>
      </c>
      <c r="T34" s="17">
        <v>14.4</v>
      </c>
      <c r="U34" s="339"/>
      <c r="V34" s="339"/>
      <c r="W34" s="349"/>
      <c r="X34" s="349"/>
      <c r="Y34" s="341"/>
    </row>
    <row r="35" spans="1:25" x14ac:dyDescent="0.2">
      <c r="A35" s="267">
        <v>15</v>
      </c>
      <c r="B35" s="268">
        <v>13</v>
      </c>
      <c r="C35" s="268" t="s">
        <v>29</v>
      </c>
      <c r="D35" s="268" t="s">
        <v>25</v>
      </c>
      <c r="E35" s="268" t="s">
        <v>28</v>
      </c>
      <c r="F35" s="268">
        <v>4</v>
      </c>
      <c r="G35" s="268">
        <v>1</v>
      </c>
      <c r="H35" s="268">
        <v>3</v>
      </c>
      <c r="I35" s="269">
        <f>2017-2007</f>
        <v>10</v>
      </c>
      <c r="J35" s="268" t="s">
        <v>25</v>
      </c>
      <c r="K35" s="268" t="s">
        <v>25</v>
      </c>
      <c r="L35" s="268">
        <v>94</v>
      </c>
      <c r="M35" s="268" t="s">
        <v>25</v>
      </c>
      <c r="N35" s="268" t="s">
        <v>26</v>
      </c>
      <c r="O35" s="268">
        <v>4.6500000000000004</v>
      </c>
      <c r="P35" s="268">
        <v>12.6</v>
      </c>
      <c r="Q35" s="268">
        <v>37.200000000000003</v>
      </c>
      <c r="R35" s="268">
        <v>80</v>
      </c>
      <c r="S35" s="268">
        <v>27.1</v>
      </c>
      <c r="T35" s="268">
        <v>13.3</v>
      </c>
      <c r="U35" s="268"/>
      <c r="V35" s="268" t="s">
        <v>26</v>
      </c>
      <c r="W35" s="268" t="s">
        <v>25</v>
      </c>
      <c r="X35" s="268" t="s">
        <v>26</v>
      </c>
      <c r="Y35" s="270" t="s">
        <v>26</v>
      </c>
    </row>
    <row r="36" spans="1:25" x14ac:dyDescent="0.2">
      <c r="A36" s="267">
        <v>16</v>
      </c>
      <c r="B36" s="268">
        <v>13</v>
      </c>
      <c r="C36" s="268" t="s">
        <v>27</v>
      </c>
      <c r="D36" s="268" t="s">
        <v>25</v>
      </c>
      <c r="E36" s="268" t="s">
        <v>28</v>
      </c>
      <c r="F36" s="268">
        <v>4</v>
      </c>
      <c r="G36" s="268">
        <v>1</v>
      </c>
      <c r="H36" s="268">
        <v>3</v>
      </c>
      <c r="I36" s="269">
        <f>2017-1979</f>
        <v>38</v>
      </c>
      <c r="J36" s="268" t="s">
        <v>25</v>
      </c>
      <c r="K36" s="268" t="s">
        <v>25</v>
      </c>
      <c r="L36" s="268">
        <v>89</v>
      </c>
      <c r="M36" s="268" t="s">
        <v>25</v>
      </c>
      <c r="N36" s="268" t="s">
        <v>26</v>
      </c>
      <c r="O36" s="268">
        <v>4.45</v>
      </c>
      <c r="P36" s="268">
        <v>12.9</v>
      </c>
      <c r="Q36" s="268">
        <v>40</v>
      </c>
      <c r="R36" s="268">
        <v>89.9</v>
      </c>
      <c r="S36" s="271">
        <v>29</v>
      </c>
      <c r="T36" s="268">
        <v>13.8</v>
      </c>
      <c r="U36" s="272"/>
      <c r="V36" s="268" t="s">
        <v>26</v>
      </c>
      <c r="W36" s="268" t="s">
        <v>25</v>
      </c>
      <c r="X36" s="272" t="s">
        <v>26</v>
      </c>
      <c r="Y36" s="273" t="s">
        <v>26</v>
      </c>
    </row>
    <row r="37" spans="1:25" x14ac:dyDescent="0.2">
      <c r="A37" s="260">
        <v>17</v>
      </c>
      <c r="B37" s="280">
        <v>14</v>
      </c>
      <c r="C37" s="280" t="s">
        <v>22</v>
      </c>
      <c r="D37" s="280" t="s">
        <v>25</v>
      </c>
      <c r="E37" s="280" t="s">
        <v>28</v>
      </c>
      <c r="F37" s="280">
        <v>4</v>
      </c>
      <c r="G37" s="280">
        <v>1</v>
      </c>
      <c r="H37" s="280">
        <v>3</v>
      </c>
      <c r="I37" s="42">
        <v>35</v>
      </c>
      <c r="J37" s="280" t="s">
        <v>25</v>
      </c>
      <c r="K37" s="280" t="s">
        <v>25</v>
      </c>
      <c r="L37" s="280" t="s">
        <v>25</v>
      </c>
      <c r="M37" s="280" t="s">
        <v>25</v>
      </c>
      <c r="N37" s="280" t="s">
        <v>25</v>
      </c>
      <c r="O37" s="280" t="s">
        <v>25</v>
      </c>
      <c r="P37" s="280" t="s">
        <v>25</v>
      </c>
      <c r="Q37" s="280" t="s">
        <v>25</v>
      </c>
      <c r="R37" s="280" t="s">
        <v>25</v>
      </c>
      <c r="S37" s="280" t="s">
        <v>25</v>
      </c>
      <c r="T37" s="280" t="s">
        <v>25</v>
      </c>
      <c r="U37" s="6" t="s">
        <v>382</v>
      </c>
      <c r="V37" s="280" t="s">
        <v>25</v>
      </c>
      <c r="W37" s="280" t="s">
        <v>25</v>
      </c>
      <c r="X37" s="26" t="s">
        <v>25</v>
      </c>
      <c r="Y37" s="23" t="s">
        <v>26</v>
      </c>
    </row>
    <row r="38" spans="1:25" ht="17" thickBot="1" x14ac:dyDescent="0.25">
      <c r="A38" s="45">
        <v>18</v>
      </c>
      <c r="B38" s="46">
        <v>15</v>
      </c>
      <c r="C38" s="46" t="s">
        <v>22</v>
      </c>
      <c r="D38" s="46" t="s">
        <v>25</v>
      </c>
      <c r="E38" s="46" t="s">
        <v>23</v>
      </c>
      <c r="F38" s="46">
        <v>4</v>
      </c>
      <c r="G38" s="46">
        <v>1</v>
      </c>
      <c r="H38" s="46">
        <v>3</v>
      </c>
      <c r="I38" s="47">
        <v>32</v>
      </c>
      <c r="J38" s="46" t="s">
        <v>25</v>
      </c>
      <c r="K38" s="46" t="s">
        <v>25</v>
      </c>
      <c r="L38" s="46" t="s">
        <v>25</v>
      </c>
      <c r="M38" s="46" t="s">
        <v>25</v>
      </c>
      <c r="N38" s="46" t="s">
        <v>25</v>
      </c>
      <c r="O38" s="46" t="s">
        <v>25</v>
      </c>
      <c r="P38" s="46" t="s">
        <v>25</v>
      </c>
      <c r="Q38" s="46" t="s">
        <v>25</v>
      </c>
      <c r="R38" s="46" t="s">
        <v>25</v>
      </c>
      <c r="S38" s="46" t="s">
        <v>25</v>
      </c>
      <c r="T38" s="46" t="s">
        <v>25</v>
      </c>
      <c r="U38" s="46" t="s">
        <v>382</v>
      </c>
      <c r="V38" s="46" t="s">
        <v>25</v>
      </c>
      <c r="W38" s="46" t="s">
        <v>25</v>
      </c>
      <c r="X38" s="46" t="s">
        <v>25</v>
      </c>
      <c r="Y38" s="48" t="s">
        <v>26</v>
      </c>
    </row>
    <row r="39" spans="1:25" ht="17" thickTop="1" x14ac:dyDescent="0.2">
      <c r="A39" s="38">
        <v>19</v>
      </c>
      <c r="B39" s="26">
        <v>16</v>
      </c>
      <c r="C39" s="26" t="s">
        <v>29</v>
      </c>
      <c r="D39" s="26" t="s">
        <v>30</v>
      </c>
      <c r="E39" s="26" t="s">
        <v>23</v>
      </c>
      <c r="F39" s="26">
        <v>5</v>
      </c>
      <c r="G39" s="26">
        <v>1</v>
      </c>
      <c r="H39" s="26">
        <v>4</v>
      </c>
      <c r="I39" s="28">
        <f>2015-1999</f>
        <v>16</v>
      </c>
      <c r="J39" s="26" t="s">
        <v>25</v>
      </c>
      <c r="K39" s="26" t="s">
        <v>25</v>
      </c>
      <c r="L39" s="26" t="s">
        <v>25</v>
      </c>
      <c r="M39" s="26" t="s">
        <v>25</v>
      </c>
      <c r="N39" s="26" t="s">
        <v>25</v>
      </c>
      <c r="O39" s="26">
        <v>5.0599999999999996</v>
      </c>
      <c r="P39" s="26">
        <v>14.4</v>
      </c>
      <c r="Q39" s="26">
        <v>41.9</v>
      </c>
      <c r="R39" s="26">
        <v>83</v>
      </c>
      <c r="S39" s="26">
        <v>28.5</v>
      </c>
      <c r="T39" s="26" t="s">
        <v>25</v>
      </c>
      <c r="U39" s="26"/>
      <c r="V39" s="27" t="s">
        <v>26</v>
      </c>
      <c r="W39" s="27" t="s">
        <v>25</v>
      </c>
      <c r="X39" s="27" t="s">
        <v>26</v>
      </c>
      <c r="Y39" s="40" t="s">
        <v>26</v>
      </c>
    </row>
    <row r="40" spans="1:25" x14ac:dyDescent="0.2">
      <c r="A40" s="314">
        <v>20</v>
      </c>
      <c r="B40" s="317">
        <v>17</v>
      </c>
      <c r="C40" s="317" t="s">
        <v>22</v>
      </c>
      <c r="D40" s="317" t="s">
        <v>31</v>
      </c>
      <c r="E40" s="317" t="s">
        <v>23</v>
      </c>
      <c r="F40" s="317">
        <v>5</v>
      </c>
      <c r="G40" s="317">
        <v>1</v>
      </c>
      <c r="H40" s="317">
        <v>4</v>
      </c>
      <c r="I40" s="29">
        <f>2017-1997</f>
        <v>20</v>
      </c>
      <c r="J40" s="6">
        <v>16.47</v>
      </c>
      <c r="K40" s="6">
        <v>2.52</v>
      </c>
      <c r="L40" s="6">
        <v>75</v>
      </c>
      <c r="M40" s="6" t="s">
        <v>25</v>
      </c>
      <c r="N40" s="6" t="s">
        <v>26</v>
      </c>
      <c r="O40" s="6">
        <v>5.56</v>
      </c>
      <c r="P40" s="6">
        <v>15.9</v>
      </c>
      <c r="Q40" s="6">
        <v>48.2</v>
      </c>
      <c r="R40" s="7">
        <v>86.6</v>
      </c>
      <c r="S40" s="6">
        <v>28.6</v>
      </c>
      <c r="T40" s="6">
        <v>12.9</v>
      </c>
      <c r="U40" s="6"/>
      <c r="V40" s="317" t="s">
        <v>26</v>
      </c>
      <c r="W40" s="317" t="s">
        <v>26</v>
      </c>
      <c r="X40" s="317" t="s">
        <v>26</v>
      </c>
      <c r="Y40" s="342" t="s">
        <v>26</v>
      </c>
    </row>
    <row r="41" spans="1:25" x14ac:dyDescent="0.2">
      <c r="A41" s="316"/>
      <c r="B41" s="319"/>
      <c r="C41" s="319"/>
      <c r="D41" s="319"/>
      <c r="E41" s="319"/>
      <c r="F41" s="319"/>
      <c r="G41" s="319"/>
      <c r="H41" s="319"/>
      <c r="I41" s="35">
        <f>2017-1997</f>
        <v>20</v>
      </c>
      <c r="J41" s="17" t="s">
        <v>25</v>
      </c>
      <c r="K41" s="17" t="s">
        <v>25</v>
      </c>
      <c r="L41" s="17" t="s">
        <v>25</v>
      </c>
      <c r="M41" s="17" t="s">
        <v>25</v>
      </c>
      <c r="N41" s="17" t="s">
        <v>26</v>
      </c>
      <c r="O41" s="17">
        <v>5.36</v>
      </c>
      <c r="P41" s="17">
        <v>15.6</v>
      </c>
      <c r="Q41" s="17">
        <v>46.7</v>
      </c>
      <c r="R41" s="18">
        <v>87.1</v>
      </c>
      <c r="S41" s="18">
        <v>29</v>
      </c>
      <c r="T41" s="17">
        <v>11.6</v>
      </c>
      <c r="U41" s="17"/>
      <c r="V41" s="319"/>
      <c r="W41" s="319"/>
      <c r="X41" s="319"/>
      <c r="Y41" s="343"/>
    </row>
    <row r="42" spans="1:25" x14ac:dyDescent="0.2">
      <c r="A42" s="38">
        <v>21</v>
      </c>
      <c r="B42" s="26">
        <v>18</v>
      </c>
      <c r="C42" s="26" t="s">
        <v>22</v>
      </c>
      <c r="D42" s="26" t="s">
        <v>30</v>
      </c>
      <c r="E42" s="26" t="s">
        <v>23</v>
      </c>
      <c r="F42" s="26">
        <v>5</v>
      </c>
      <c r="G42" s="26">
        <v>1</v>
      </c>
      <c r="H42" s="26">
        <v>4</v>
      </c>
      <c r="I42" s="28">
        <f>2017-2002</f>
        <v>15</v>
      </c>
      <c r="J42" s="26">
        <v>20</v>
      </c>
      <c r="K42" s="26">
        <v>3.06</v>
      </c>
      <c r="L42" s="26">
        <v>132</v>
      </c>
      <c r="M42" s="43">
        <v>0.26</v>
      </c>
      <c r="N42" s="26" t="s">
        <v>25</v>
      </c>
      <c r="O42" s="26">
        <v>4.9400000000000004</v>
      </c>
      <c r="P42" s="26">
        <v>14.7</v>
      </c>
      <c r="Q42" s="26">
        <v>43.2</v>
      </c>
      <c r="R42" s="26">
        <v>87.5</v>
      </c>
      <c r="S42" s="26">
        <v>29.8</v>
      </c>
      <c r="T42" s="26" t="s">
        <v>25</v>
      </c>
      <c r="U42" s="26"/>
      <c r="V42" s="26" t="s">
        <v>26</v>
      </c>
      <c r="W42" s="26" t="s">
        <v>26</v>
      </c>
      <c r="X42" s="26" t="s">
        <v>26</v>
      </c>
      <c r="Y42" s="40" t="s">
        <v>26</v>
      </c>
    </row>
    <row r="43" spans="1:25" x14ac:dyDescent="0.2">
      <c r="A43" s="267">
        <v>22</v>
      </c>
      <c r="B43" s="268">
        <v>18</v>
      </c>
      <c r="C43" s="268" t="s">
        <v>27</v>
      </c>
      <c r="D43" s="268" t="s">
        <v>25</v>
      </c>
      <c r="E43" s="268" t="s">
        <v>28</v>
      </c>
      <c r="F43" s="268">
        <v>5</v>
      </c>
      <c r="G43" s="268">
        <v>1</v>
      </c>
      <c r="H43" s="268">
        <v>4</v>
      </c>
      <c r="I43" s="269">
        <f>2017-1977</f>
        <v>40</v>
      </c>
      <c r="J43" s="268">
        <v>12</v>
      </c>
      <c r="K43" s="268">
        <v>2.42</v>
      </c>
      <c r="L43" s="268">
        <v>124</v>
      </c>
      <c r="M43" s="274">
        <v>0.2</v>
      </c>
      <c r="N43" s="268" t="s">
        <v>25</v>
      </c>
      <c r="O43" s="268">
        <v>4.57</v>
      </c>
      <c r="P43" s="268">
        <v>13.5</v>
      </c>
      <c r="Q43" s="268">
        <v>40.200000000000003</v>
      </c>
      <c r="R43" s="268">
        <v>88.1</v>
      </c>
      <c r="S43" s="268">
        <v>29.6</v>
      </c>
      <c r="T43" s="268" t="s">
        <v>25</v>
      </c>
      <c r="U43" s="268"/>
      <c r="V43" s="268" t="s">
        <v>26</v>
      </c>
      <c r="W43" s="268" t="s">
        <v>26</v>
      </c>
      <c r="X43" s="268" t="s">
        <v>26</v>
      </c>
      <c r="Y43" s="270" t="s">
        <v>26</v>
      </c>
    </row>
    <row r="44" spans="1:25" x14ac:dyDescent="0.2">
      <c r="A44" s="267">
        <v>23</v>
      </c>
      <c r="B44" s="268">
        <v>18</v>
      </c>
      <c r="C44" s="268" t="s">
        <v>29</v>
      </c>
      <c r="D44" s="268" t="s">
        <v>30</v>
      </c>
      <c r="E44" s="268" t="s">
        <v>28</v>
      </c>
      <c r="F44" s="268">
        <v>5</v>
      </c>
      <c r="G44" s="268">
        <v>1</v>
      </c>
      <c r="H44" s="268">
        <v>4</v>
      </c>
      <c r="I44" s="269">
        <f>2017-2000</f>
        <v>17</v>
      </c>
      <c r="J44" s="268">
        <v>17</v>
      </c>
      <c r="K44" s="268">
        <v>3.18</v>
      </c>
      <c r="L44" s="268">
        <v>117</v>
      </c>
      <c r="M44" s="274">
        <v>0.21</v>
      </c>
      <c r="N44" s="268" t="s">
        <v>25</v>
      </c>
      <c r="O44" s="268">
        <v>4.57</v>
      </c>
      <c r="P44" s="268">
        <v>14.2</v>
      </c>
      <c r="Q44" s="268">
        <v>41.9</v>
      </c>
      <c r="R44" s="268">
        <v>91.7</v>
      </c>
      <c r="S44" s="271">
        <v>31</v>
      </c>
      <c r="T44" s="268" t="s">
        <v>25</v>
      </c>
      <c r="U44" s="268"/>
      <c r="V44" s="268" t="s">
        <v>26</v>
      </c>
      <c r="W44" s="268" t="s">
        <v>26</v>
      </c>
      <c r="X44" s="268" t="s">
        <v>26</v>
      </c>
      <c r="Y44" s="270" t="s">
        <v>26</v>
      </c>
    </row>
    <row r="45" spans="1:25" x14ac:dyDescent="0.2">
      <c r="A45" s="38">
        <v>24</v>
      </c>
      <c r="B45" s="26">
        <v>19</v>
      </c>
      <c r="C45" s="26" t="s">
        <v>22</v>
      </c>
      <c r="D45" s="26" t="s">
        <v>25</v>
      </c>
      <c r="E45" s="26" t="s">
        <v>23</v>
      </c>
      <c r="F45" s="26">
        <v>5</v>
      </c>
      <c r="G45" s="26">
        <v>1</v>
      </c>
      <c r="H45" s="26">
        <v>4</v>
      </c>
      <c r="I45" s="28">
        <v>20</v>
      </c>
      <c r="J45" s="26" t="s">
        <v>25</v>
      </c>
      <c r="K45" s="26" t="s">
        <v>25</v>
      </c>
      <c r="L45" s="26" t="s">
        <v>25</v>
      </c>
      <c r="M45" s="26" t="s">
        <v>25</v>
      </c>
      <c r="N45" s="26" t="s">
        <v>25</v>
      </c>
      <c r="O45" s="26" t="s">
        <v>25</v>
      </c>
      <c r="P45" s="26" t="s">
        <v>25</v>
      </c>
      <c r="Q45" s="26" t="s">
        <v>25</v>
      </c>
      <c r="R45" s="26" t="s">
        <v>25</v>
      </c>
      <c r="S45" s="26" t="s">
        <v>25</v>
      </c>
      <c r="T45" s="26" t="s">
        <v>25</v>
      </c>
      <c r="U45" s="26" t="s">
        <v>382</v>
      </c>
      <c r="V45" s="26" t="s">
        <v>25</v>
      </c>
      <c r="W45" s="26" t="s">
        <v>25</v>
      </c>
      <c r="X45" s="26" t="s">
        <v>25</v>
      </c>
      <c r="Y45" s="40" t="s">
        <v>26</v>
      </c>
    </row>
    <row r="46" spans="1:25" x14ac:dyDescent="0.2">
      <c r="A46" s="38">
        <v>25</v>
      </c>
      <c r="B46" s="26">
        <v>20</v>
      </c>
      <c r="C46" s="26" t="s">
        <v>22</v>
      </c>
      <c r="D46" s="26" t="s">
        <v>25</v>
      </c>
      <c r="E46" s="26" t="s">
        <v>28</v>
      </c>
      <c r="F46" s="26">
        <v>5</v>
      </c>
      <c r="G46" s="26">
        <v>1</v>
      </c>
      <c r="H46" s="26">
        <v>4</v>
      </c>
      <c r="I46" s="28">
        <v>50</v>
      </c>
      <c r="J46" s="26" t="s">
        <v>25</v>
      </c>
      <c r="K46" s="26" t="s">
        <v>25</v>
      </c>
      <c r="L46" s="26" t="s">
        <v>25</v>
      </c>
      <c r="M46" s="26" t="s">
        <v>25</v>
      </c>
      <c r="N46" s="26" t="s">
        <v>25</v>
      </c>
      <c r="O46" s="26" t="s">
        <v>25</v>
      </c>
      <c r="P46" s="26" t="s">
        <v>25</v>
      </c>
      <c r="Q46" s="26" t="s">
        <v>25</v>
      </c>
      <c r="R46" s="26" t="s">
        <v>25</v>
      </c>
      <c r="S46" s="26" t="s">
        <v>25</v>
      </c>
      <c r="T46" s="26" t="s">
        <v>25</v>
      </c>
      <c r="U46" s="26" t="s">
        <v>382</v>
      </c>
      <c r="V46" s="26" t="s">
        <v>25</v>
      </c>
      <c r="W46" s="26" t="s">
        <v>25</v>
      </c>
      <c r="X46" s="26" t="s">
        <v>25</v>
      </c>
      <c r="Y46" s="40" t="s">
        <v>26</v>
      </c>
    </row>
  </sheetData>
  <mergeCells count="111">
    <mergeCell ref="Y27:Y28"/>
    <mergeCell ref="Y33:Y34"/>
    <mergeCell ref="Y40:Y41"/>
    <mergeCell ref="Y4:Y10"/>
    <mergeCell ref="Y11:Y14"/>
    <mergeCell ref="Y15:Y16"/>
    <mergeCell ref="Y17:Y19"/>
    <mergeCell ref="Y21:Y22"/>
    <mergeCell ref="W17:W19"/>
    <mergeCell ref="W27:W28"/>
    <mergeCell ref="W33:W34"/>
    <mergeCell ref="W40:W41"/>
    <mergeCell ref="W21:W22"/>
    <mergeCell ref="W23:W25"/>
    <mergeCell ref="Y23:Y25"/>
    <mergeCell ref="X4:X10"/>
    <mergeCell ref="X11:X14"/>
    <mergeCell ref="X15:X16"/>
    <mergeCell ref="X17:X19"/>
    <mergeCell ref="X21:X22"/>
    <mergeCell ref="X23:X25"/>
    <mergeCell ref="X27:X28"/>
    <mergeCell ref="X33:X34"/>
    <mergeCell ref="X40:X41"/>
    <mergeCell ref="F40:F41"/>
    <mergeCell ref="G40:G41"/>
    <mergeCell ref="H40:H41"/>
    <mergeCell ref="V40:V41"/>
    <mergeCell ref="F27:F28"/>
    <mergeCell ref="G27:G28"/>
    <mergeCell ref="H27:H28"/>
    <mergeCell ref="V27:V28"/>
    <mergeCell ref="F33:F34"/>
    <mergeCell ref="G33:G34"/>
    <mergeCell ref="H33:H34"/>
    <mergeCell ref="V33:V34"/>
    <mergeCell ref="U33:U34"/>
    <mergeCell ref="A40:A41"/>
    <mergeCell ref="B40:B41"/>
    <mergeCell ref="C40:C41"/>
    <mergeCell ref="D40:D41"/>
    <mergeCell ref="E40:E41"/>
    <mergeCell ref="A33:A34"/>
    <mergeCell ref="B33:B34"/>
    <mergeCell ref="C33:C34"/>
    <mergeCell ref="D33:D34"/>
    <mergeCell ref="E33:E34"/>
    <mergeCell ref="A27:A28"/>
    <mergeCell ref="B27:B28"/>
    <mergeCell ref="C27:C28"/>
    <mergeCell ref="D27:D28"/>
    <mergeCell ref="E27:E28"/>
    <mergeCell ref="F21:F22"/>
    <mergeCell ref="G21:G22"/>
    <mergeCell ref="H21:H22"/>
    <mergeCell ref="V21:V22"/>
    <mergeCell ref="A21:A22"/>
    <mergeCell ref="B21:B22"/>
    <mergeCell ref="C21:C22"/>
    <mergeCell ref="D21:D22"/>
    <mergeCell ref="E21:E22"/>
    <mergeCell ref="A23:A25"/>
    <mergeCell ref="B23:B25"/>
    <mergeCell ref="C23:C25"/>
    <mergeCell ref="U23:U25"/>
    <mergeCell ref="V23:V25"/>
    <mergeCell ref="D23:D25"/>
    <mergeCell ref="E23:E25"/>
    <mergeCell ref="F23:F25"/>
    <mergeCell ref="G23:G25"/>
    <mergeCell ref="H23:H25"/>
    <mergeCell ref="F15:F16"/>
    <mergeCell ref="G15:G16"/>
    <mergeCell ref="H15:H16"/>
    <mergeCell ref="V15:V16"/>
    <mergeCell ref="W15:W16"/>
    <mergeCell ref="A17:A19"/>
    <mergeCell ref="B17:B19"/>
    <mergeCell ref="C17:C19"/>
    <mergeCell ref="D17:D19"/>
    <mergeCell ref="E17:E19"/>
    <mergeCell ref="A15:A16"/>
    <mergeCell ref="B15:B16"/>
    <mergeCell ref="C15:C16"/>
    <mergeCell ref="D15:D16"/>
    <mergeCell ref="E15:E16"/>
    <mergeCell ref="F17:F19"/>
    <mergeCell ref="G17:G19"/>
    <mergeCell ref="H17:H19"/>
    <mergeCell ref="V17:V19"/>
    <mergeCell ref="G11:G14"/>
    <mergeCell ref="H11:H14"/>
    <mergeCell ref="V11:V14"/>
    <mergeCell ref="W11:W14"/>
    <mergeCell ref="G4:G10"/>
    <mergeCell ref="H4:H10"/>
    <mergeCell ref="V4:V10"/>
    <mergeCell ref="U4:U10"/>
    <mergeCell ref="W4:W10"/>
    <mergeCell ref="A11:A14"/>
    <mergeCell ref="B11:B14"/>
    <mergeCell ref="C11:C14"/>
    <mergeCell ref="D11:D14"/>
    <mergeCell ref="E11:E14"/>
    <mergeCell ref="F4:F10"/>
    <mergeCell ref="A4:A10"/>
    <mergeCell ref="B4:B10"/>
    <mergeCell ref="C4:C10"/>
    <mergeCell ref="D4:D10"/>
    <mergeCell ref="E4:E10"/>
    <mergeCell ref="F11:F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/>
  </sheetViews>
  <sheetFormatPr baseColWidth="10" defaultRowHeight="16" x14ac:dyDescent="0.2"/>
  <sheetData>
    <row r="1" spans="1:14" x14ac:dyDescent="0.2">
      <c r="A1" s="44" t="s">
        <v>415</v>
      </c>
    </row>
    <row r="2" spans="1:14" ht="17" thickBot="1" x14ac:dyDescent="0.25"/>
    <row r="3" spans="1:14" x14ac:dyDescent="0.2">
      <c r="B3" s="353" t="s">
        <v>286</v>
      </c>
      <c r="C3" s="355" t="s">
        <v>400</v>
      </c>
      <c r="D3" s="356"/>
      <c r="E3" s="357"/>
      <c r="F3" s="355" t="s">
        <v>401</v>
      </c>
      <c r="G3" s="356"/>
      <c r="H3" s="357"/>
      <c r="I3" s="355" t="s">
        <v>402</v>
      </c>
      <c r="J3" s="356"/>
      <c r="K3" s="356"/>
      <c r="L3" s="356"/>
      <c r="M3" s="356"/>
      <c r="N3" s="357"/>
    </row>
    <row r="4" spans="1:14" ht="17" thickBot="1" x14ac:dyDescent="0.25">
      <c r="B4" s="354"/>
      <c r="C4" s="289" t="s">
        <v>403</v>
      </c>
      <c r="D4" s="290" t="s">
        <v>404</v>
      </c>
      <c r="E4" s="291" t="s">
        <v>405</v>
      </c>
      <c r="F4" s="289" t="s">
        <v>406</v>
      </c>
      <c r="G4" s="290" t="s">
        <v>407</v>
      </c>
      <c r="H4" s="291" t="s">
        <v>408</v>
      </c>
      <c r="I4" s="289" t="s">
        <v>403</v>
      </c>
      <c r="J4" s="290" t="s">
        <v>404</v>
      </c>
      <c r="K4" s="290" t="s">
        <v>405</v>
      </c>
      <c r="L4" s="290" t="s">
        <v>406</v>
      </c>
      <c r="M4" s="290" t="s">
        <v>407</v>
      </c>
      <c r="N4" s="291" t="s">
        <v>408</v>
      </c>
    </row>
    <row r="5" spans="1:14" x14ac:dyDescent="0.2">
      <c r="A5" s="307" t="s">
        <v>193</v>
      </c>
      <c r="B5" s="63" t="s">
        <v>263</v>
      </c>
      <c r="C5" s="73">
        <v>-0.22700000000000001</v>
      </c>
      <c r="D5" s="72">
        <v>8.5999999999999993E-2</v>
      </c>
      <c r="E5" s="140">
        <v>8.2500000000000004E-3</v>
      </c>
      <c r="F5" s="292">
        <v>-4.1000000000000002E-2</v>
      </c>
      <c r="G5" s="63">
        <v>2E-3</v>
      </c>
      <c r="H5" s="78">
        <v>1.43E-63</v>
      </c>
      <c r="I5" s="292">
        <v>-0.25800000000000001</v>
      </c>
      <c r="J5" s="63">
        <v>8.8999999999999996E-2</v>
      </c>
      <c r="K5" s="139">
        <v>3.9090000000000001E-3</v>
      </c>
      <c r="L5" s="293">
        <v>-4.1000000000000002E-2</v>
      </c>
      <c r="M5" s="63">
        <v>2E-3</v>
      </c>
      <c r="N5" s="78">
        <v>1.6769999999999999E-63</v>
      </c>
    </row>
    <row r="6" spans="1:14" x14ac:dyDescent="0.2">
      <c r="A6" s="308"/>
      <c r="B6" s="63" t="s">
        <v>255</v>
      </c>
      <c r="C6" s="64">
        <v>-0.182</v>
      </c>
      <c r="D6" s="63">
        <v>8.5999999999999993E-2</v>
      </c>
      <c r="E6" s="139">
        <v>3.3500000000000002E-2</v>
      </c>
      <c r="F6" s="292">
        <v>-0.02</v>
      </c>
      <c r="G6" s="63">
        <v>2E-3</v>
      </c>
      <c r="H6" s="78">
        <v>2.377E-16</v>
      </c>
      <c r="I6" s="292">
        <v>-0.158</v>
      </c>
      <c r="J6" s="63">
        <v>8.8999999999999996E-2</v>
      </c>
      <c r="K6" s="139">
        <v>7.757E-2</v>
      </c>
      <c r="L6" s="293">
        <v>-0.02</v>
      </c>
      <c r="M6" s="63">
        <v>2E-3</v>
      </c>
      <c r="N6" s="78">
        <v>2.496E-16</v>
      </c>
    </row>
    <row r="7" spans="1:14" x14ac:dyDescent="0.2">
      <c r="A7" s="308"/>
      <c r="B7" s="63" t="s">
        <v>16</v>
      </c>
      <c r="C7" s="64">
        <v>-0.219</v>
      </c>
      <c r="D7" s="63">
        <v>8.5999999999999993E-2</v>
      </c>
      <c r="E7" s="139">
        <v>1.0699999999999999E-2</v>
      </c>
      <c r="F7" s="292">
        <v>-2.1999999999999999E-2</v>
      </c>
      <c r="G7" s="63">
        <v>2E-3</v>
      </c>
      <c r="H7" s="78">
        <v>2.1069999999999999E-20</v>
      </c>
      <c r="I7" s="292">
        <v>-0.20399999999999999</v>
      </c>
      <c r="J7" s="63">
        <v>8.8999999999999996E-2</v>
      </c>
      <c r="K7" s="139">
        <v>2.2790000000000001E-2</v>
      </c>
      <c r="L7" s="293">
        <v>-2.1999999999999999E-2</v>
      </c>
      <c r="M7" s="63">
        <v>2E-3</v>
      </c>
      <c r="N7" s="78">
        <v>2.261E-20</v>
      </c>
    </row>
    <row r="8" spans="1:14" x14ac:dyDescent="0.2">
      <c r="A8" s="308"/>
      <c r="B8" s="63" t="s">
        <v>17</v>
      </c>
      <c r="C8" s="64">
        <v>6.2E-2</v>
      </c>
      <c r="D8" s="63">
        <v>8.5999999999999993E-2</v>
      </c>
      <c r="E8" s="139">
        <v>0.46899999999999997</v>
      </c>
      <c r="F8" s="292">
        <v>3.5000000000000003E-2</v>
      </c>
      <c r="G8" s="63">
        <v>2E-3</v>
      </c>
      <c r="H8" s="78">
        <v>2.6629999999999999E-48</v>
      </c>
      <c r="I8" s="292">
        <v>0.11700000000000001</v>
      </c>
      <c r="J8" s="63">
        <v>8.8999999999999996E-2</v>
      </c>
      <c r="K8" s="139">
        <v>0.19059999999999999</v>
      </c>
      <c r="L8" s="293">
        <v>3.5000000000000003E-2</v>
      </c>
      <c r="M8" s="63">
        <v>2E-3</v>
      </c>
      <c r="N8" s="78">
        <v>2.8399999999999999E-48</v>
      </c>
    </row>
    <row r="9" spans="1:14" x14ac:dyDescent="0.2">
      <c r="A9" s="308"/>
      <c r="B9" s="63" t="s">
        <v>18</v>
      </c>
      <c r="C9" s="64">
        <v>0.106</v>
      </c>
      <c r="D9" s="63">
        <v>8.5999999999999993E-2</v>
      </c>
      <c r="E9" s="139">
        <v>0.217</v>
      </c>
      <c r="F9" s="292">
        <v>3.5000000000000003E-2</v>
      </c>
      <c r="G9" s="63">
        <v>2E-3</v>
      </c>
      <c r="H9" s="78">
        <v>1.533E-47</v>
      </c>
      <c r="I9" s="292">
        <v>0.16600000000000001</v>
      </c>
      <c r="J9" s="63">
        <v>8.8999999999999996E-2</v>
      </c>
      <c r="K9" s="139">
        <v>6.2759999999999996E-2</v>
      </c>
      <c r="L9" s="293">
        <v>3.5000000000000003E-2</v>
      </c>
      <c r="M9" s="63">
        <v>2E-3</v>
      </c>
      <c r="N9" s="78">
        <v>1.6769999999999999E-47</v>
      </c>
    </row>
    <row r="10" spans="1:14" x14ac:dyDescent="0.2">
      <c r="A10" s="308"/>
      <c r="B10" s="63" t="s">
        <v>257</v>
      </c>
      <c r="C10" s="64">
        <v>0.112</v>
      </c>
      <c r="D10" s="63">
        <v>8.5999999999999993E-2</v>
      </c>
      <c r="E10" s="139">
        <v>0.192</v>
      </c>
      <c r="F10" s="292">
        <v>8.0000000000000002E-3</v>
      </c>
      <c r="G10" s="63">
        <v>2E-3</v>
      </c>
      <c r="H10" s="78">
        <v>6.7290000000000004E-4</v>
      </c>
      <c r="I10" s="292">
        <v>0.155</v>
      </c>
      <c r="J10" s="63">
        <v>8.8999999999999996E-2</v>
      </c>
      <c r="K10" s="139">
        <v>8.3070000000000005E-2</v>
      </c>
      <c r="L10" s="293">
        <v>8.0000000000000002E-3</v>
      </c>
      <c r="M10" s="63">
        <v>2E-3</v>
      </c>
      <c r="N10" s="78">
        <v>6.8709999999999995E-4</v>
      </c>
    </row>
    <row r="11" spans="1:14" ht="17" thickBot="1" x14ac:dyDescent="0.25">
      <c r="A11" s="308"/>
      <c r="B11" s="63" t="s">
        <v>264</v>
      </c>
      <c r="C11" s="57">
        <v>-0.48</v>
      </c>
      <c r="D11" s="56">
        <v>8.5999999999999993E-2</v>
      </c>
      <c r="E11" s="138">
        <v>2.1699999999999999E-8</v>
      </c>
      <c r="F11" s="292">
        <v>1E-3</v>
      </c>
      <c r="G11" s="63">
        <v>2E-3</v>
      </c>
      <c r="H11" s="78">
        <v>0.73829999999999996</v>
      </c>
      <c r="I11" s="292">
        <v>-0.54600000000000004</v>
      </c>
      <c r="J11" s="63">
        <v>8.8999999999999996E-2</v>
      </c>
      <c r="K11" s="139">
        <v>1.0339999999999999E-9</v>
      </c>
      <c r="L11" s="293">
        <v>1E-3</v>
      </c>
      <c r="M11" s="63">
        <v>2E-3</v>
      </c>
      <c r="N11" s="78">
        <v>0.72309999999999997</v>
      </c>
    </row>
    <row r="12" spans="1:14" x14ac:dyDescent="0.2">
      <c r="A12" s="309" t="s">
        <v>172</v>
      </c>
      <c r="B12" s="72" t="s">
        <v>266</v>
      </c>
      <c r="C12" s="64">
        <v>-9.4E-2</v>
      </c>
      <c r="D12" s="63">
        <v>8.5999999999999993E-2</v>
      </c>
      <c r="E12" s="139">
        <v>0.27400000000000002</v>
      </c>
      <c r="F12" s="294">
        <v>-3.0000000000000001E-3</v>
      </c>
      <c r="G12" s="72">
        <v>2E-3</v>
      </c>
      <c r="H12" s="141">
        <v>0.2412</v>
      </c>
      <c r="I12" s="294">
        <v>-8.5999999999999993E-2</v>
      </c>
      <c r="J12" s="72">
        <v>8.8999999999999996E-2</v>
      </c>
      <c r="K12" s="140">
        <v>0.33679999999999999</v>
      </c>
      <c r="L12" s="295">
        <v>-3.0000000000000001E-3</v>
      </c>
      <c r="M12" s="72">
        <v>2E-3</v>
      </c>
      <c r="N12" s="141">
        <v>0.2424</v>
      </c>
    </row>
    <row r="13" spans="1:14" x14ac:dyDescent="0.2">
      <c r="A13" s="310"/>
      <c r="B13" s="63" t="s">
        <v>265</v>
      </c>
      <c r="C13" s="64">
        <v>-0.11899999999999999</v>
      </c>
      <c r="D13" s="63">
        <v>8.5999999999999993E-2</v>
      </c>
      <c r="E13" s="139">
        <v>0.16400000000000001</v>
      </c>
      <c r="F13" s="292">
        <v>-1.0999999999999999E-2</v>
      </c>
      <c r="G13" s="63">
        <v>2E-3</v>
      </c>
      <c r="H13" s="78">
        <v>7.7409999999999992E-6</v>
      </c>
      <c r="I13" s="292">
        <v>-0.11600000000000001</v>
      </c>
      <c r="J13" s="63">
        <v>8.8999999999999996E-2</v>
      </c>
      <c r="K13" s="139">
        <v>0.1938</v>
      </c>
      <c r="L13" s="293">
        <v>-1.0999999999999999E-2</v>
      </c>
      <c r="M13" s="63">
        <v>2E-3</v>
      </c>
      <c r="N13" s="78">
        <v>7.8990000000000001E-6</v>
      </c>
    </row>
    <row r="14" spans="1:14" x14ac:dyDescent="0.2">
      <c r="A14" s="310"/>
      <c r="B14" s="63" t="s">
        <v>259</v>
      </c>
      <c r="C14" s="64">
        <v>-0.33900000000000002</v>
      </c>
      <c r="D14" s="63">
        <v>8.5999999999999993E-2</v>
      </c>
      <c r="E14" s="139">
        <v>7.8700000000000002E-5</v>
      </c>
      <c r="F14" s="292">
        <v>3.5999999999999997E-2</v>
      </c>
      <c r="G14" s="63">
        <v>2E-3</v>
      </c>
      <c r="H14" s="78">
        <v>5.9310000000000002E-50</v>
      </c>
      <c r="I14" s="292">
        <v>-0.33700000000000002</v>
      </c>
      <c r="J14" s="63">
        <v>8.8999999999999996E-2</v>
      </c>
      <c r="K14" s="139">
        <v>1.641E-4</v>
      </c>
      <c r="L14" s="293">
        <v>3.5999999999999997E-2</v>
      </c>
      <c r="M14" s="63">
        <v>2E-3</v>
      </c>
      <c r="N14" s="78">
        <v>4.9089999999999997E-50</v>
      </c>
    </row>
    <row r="15" spans="1:14" x14ac:dyDescent="0.2">
      <c r="A15" s="310"/>
      <c r="B15" s="63" t="s">
        <v>256</v>
      </c>
      <c r="C15" s="64">
        <v>4.1000000000000002E-2</v>
      </c>
      <c r="D15" s="63">
        <v>8.5999999999999993E-2</v>
      </c>
      <c r="E15" s="139">
        <v>0.63100000000000001</v>
      </c>
      <c r="F15" s="292">
        <v>6.0000000000000001E-3</v>
      </c>
      <c r="G15" s="63">
        <v>2E-3</v>
      </c>
      <c r="H15" s="78">
        <v>9.4129999999999995E-3</v>
      </c>
      <c r="I15" s="292">
        <v>2E-3</v>
      </c>
      <c r="J15" s="63">
        <v>8.8999999999999996E-2</v>
      </c>
      <c r="K15" s="139">
        <v>0.98170000000000002</v>
      </c>
      <c r="L15" s="293">
        <v>6.0000000000000001E-3</v>
      </c>
      <c r="M15" s="63">
        <v>2E-3</v>
      </c>
      <c r="N15" s="78">
        <v>9.4149999999999998E-3</v>
      </c>
    </row>
    <row r="16" spans="1:14" x14ac:dyDescent="0.2">
      <c r="A16" s="310"/>
      <c r="B16" s="63" t="s">
        <v>258</v>
      </c>
      <c r="C16" s="64">
        <v>-0.184</v>
      </c>
      <c r="D16" s="63">
        <v>8.5999999999999993E-2</v>
      </c>
      <c r="E16" s="139">
        <v>3.2099999999999997E-2</v>
      </c>
      <c r="F16" s="292">
        <v>2.9000000000000001E-2</v>
      </c>
      <c r="G16" s="63">
        <v>2E-3</v>
      </c>
      <c r="H16" s="78">
        <v>2.3700000000000001E-33</v>
      </c>
      <c r="I16" s="292">
        <v>-0.18099999999999999</v>
      </c>
      <c r="J16" s="63">
        <v>8.8999999999999996E-2</v>
      </c>
      <c r="K16" s="139">
        <v>4.2590000000000003E-2</v>
      </c>
      <c r="L16" s="293">
        <v>2.9000000000000001E-2</v>
      </c>
      <c r="M16" s="63">
        <v>2E-3</v>
      </c>
      <c r="N16" s="78">
        <v>2.1850000000000001E-33</v>
      </c>
    </row>
    <row r="17" spans="1:14" x14ac:dyDescent="0.2">
      <c r="A17" s="310"/>
      <c r="B17" s="63" t="s">
        <v>268</v>
      </c>
      <c r="C17" s="64">
        <v>-4.2999999999999997E-2</v>
      </c>
      <c r="D17" s="63">
        <v>8.5999999999999993E-2</v>
      </c>
      <c r="E17" s="139">
        <v>0.61399999999999999</v>
      </c>
      <c r="F17" s="292">
        <v>0</v>
      </c>
      <c r="G17" s="63">
        <v>2E-3</v>
      </c>
      <c r="H17" s="78">
        <v>0.90810000000000002</v>
      </c>
      <c r="I17" s="292">
        <v>-5.0999999999999997E-2</v>
      </c>
      <c r="J17" s="63">
        <v>8.8999999999999996E-2</v>
      </c>
      <c r="K17" s="139">
        <v>0.57169999999999999</v>
      </c>
      <c r="L17" s="293">
        <v>0</v>
      </c>
      <c r="M17" s="63">
        <v>2E-3</v>
      </c>
      <c r="N17" s="78">
        <v>0.90659999999999996</v>
      </c>
    </row>
    <row r="18" spans="1:14" ht="17" thickBot="1" x14ac:dyDescent="0.25">
      <c r="A18" s="358"/>
      <c r="B18" s="56" t="s">
        <v>267</v>
      </c>
      <c r="C18" s="64">
        <v>-6.4000000000000001E-2</v>
      </c>
      <c r="D18" s="63">
        <v>8.5999999999999993E-2</v>
      </c>
      <c r="E18" s="139">
        <v>0.45600000000000002</v>
      </c>
      <c r="F18" s="296">
        <v>-6.0000000000000001E-3</v>
      </c>
      <c r="G18" s="56">
        <v>2E-3</v>
      </c>
      <c r="H18" s="142">
        <v>1.4619999999999999E-2</v>
      </c>
      <c r="I18" s="296">
        <v>-7.3999999999999996E-2</v>
      </c>
      <c r="J18" s="56">
        <v>8.8999999999999996E-2</v>
      </c>
      <c r="K18" s="138">
        <v>0.40570000000000001</v>
      </c>
      <c r="L18" s="297">
        <v>-6.0000000000000001E-3</v>
      </c>
      <c r="M18" s="56">
        <v>2E-3</v>
      </c>
      <c r="N18" s="142">
        <v>1.473E-2</v>
      </c>
    </row>
    <row r="19" spans="1:14" x14ac:dyDescent="0.2">
      <c r="A19" s="304" t="s">
        <v>145</v>
      </c>
      <c r="B19" s="72" t="s">
        <v>260</v>
      </c>
      <c r="C19" s="73">
        <v>-0.68500000000000005</v>
      </c>
      <c r="D19" s="72">
        <v>8.5999999999999993E-2</v>
      </c>
      <c r="E19" s="140">
        <v>1.3899999999999999E-15</v>
      </c>
      <c r="F19" s="294">
        <v>-8.0000000000000002E-3</v>
      </c>
      <c r="G19" s="72">
        <v>2E-3</v>
      </c>
      <c r="H19" s="141">
        <v>5.5730000000000005E-4</v>
      </c>
      <c r="I19" s="294">
        <v>-0.68700000000000006</v>
      </c>
      <c r="J19" s="72">
        <v>8.8999999999999996E-2</v>
      </c>
      <c r="K19" s="140">
        <v>1.5299999999999999E-14</v>
      </c>
      <c r="L19" s="295">
        <v>-8.0000000000000002E-3</v>
      </c>
      <c r="M19" s="72">
        <v>2E-3</v>
      </c>
      <c r="N19" s="141">
        <v>6.1160000000000001E-4</v>
      </c>
    </row>
    <row r="20" spans="1:14" x14ac:dyDescent="0.2">
      <c r="A20" s="305"/>
      <c r="B20" s="63" t="s">
        <v>142</v>
      </c>
      <c r="C20" s="64">
        <v>0.44400000000000001</v>
      </c>
      <c r="D20" s="63">
        <v>8.5999999999999993E-2</v>
      </c>
      <c r="E20" s="139">
        <v>2.2399999999999999E-7</v>
      </c>
      <c r="F20" s="292">
        <v>-1.2999999999999999E-2</v>
      </c>
      <c r="G20" s="63">
        <v>2E-3</v>
      </c>
      <c r="H20" s="78">
        <v>6.1599999999999996E-8</v>
      </c>
      <c r="I20" s="292">
        <v>0.45200000000000001</v>
      </c>
      <c r="J20" s="63">
        <v>8.8999999999999996E-2</v>
      </c>
      <c r="K20" s="139">
        <v>4.221E-7</v>
      </c>
      <c r="L20" s="293">
        <v>-1.2999999999999999E-2</v>
      </c>
      <c r="M20" s="63">
        <v>2E-3</v>
      </c>
      <c r="N20" s="78">
        <v>5.6039999999999998E-8</v>
      </c>
    </row>
    <row r="21" spans="1:14" x14ac:dyDescent="0.2">
      <c r="A21" s="305"/>
      <c r="B21" s="63" t="s">
        <v>262</v>
      </c>
      <c r="C21" s="64">
        <v>9.6000000000000002E-2</v>
      </c>
      <c r="D21" s="63">
        <v>8.5999999999999993E-2</v>
      </c>
      <c r="E21" s="139">
        <v>0.26500000000000001</v>
      </c>
      <c r="F21" s="292">
        <v>0.01</v>
      </c>
      <c r="G21" s="63">
        <v>2E-3</v>
      </c>
      <c r="H21" s="78">
        <v>3.0750000000000002E-5</v>
      </c>
      <c r="I21" s="292">
        <v>8.5000000000000006E-2</v>
      </c>
      <c r="J21" s="63">
        <v>8.8999999999999996E-2</v>
      </c>
      <c r="K21" s="139">
        <v>0.34210000000000002</v>
      </c>
      <c r="L21" s="293">
        <v>0.01</v>
      </c>
      <c r="M21" s="63">
        <v>2E-3</v>
      </c>
      <c r="N21" s="78">
        <v>3.1180000000000003E-5</v>
      </c>
    </row>
    <row r="22" spans="1:14" ht="17" thickBot="1" x14ac:dyDescent="0.25">
      <c r="A22" s="306"/>
      <c r="B22" s="56" t="s">
        <v>261</v>
      </c>
      <c r="C22" s="57">
        <v>-0.53500000000000003</v>
      </c>
      <c r="D22" s="56">
        <v>8.5999999999999993E-2</v>
      </c>
      <c r="E22" s="138">
        <v>4.2499999999999998E-10</v>
      </c>
      <c r="F22" s="296">
        <v>-1.7000000000000001E-2</v>
      </c>
      <c r="G22" s="56">
        <v>2E-3</v>
      </c>
      <c r="H22" s="142">
        <v>3.0040000000000001E-12</v>
      </c>
      <c r="I22" s="296">
        <v>-0.53600000000000003</v>
      </c>
      <c r="J22" s="56">
        <v>8.8999999999999996E-2</v>
      </c>
      <c r="K22" s="138">
        <v>2.106E-9</v>
      </c>
      <c r="L22" s="297">
        <v>-1.7000000000000001E-2</v>
      </c>
      <c r="M22" s="56">
        <v>2E-3</v>
      </c>
      <c r="N22" s="142">
        <v>3.4510000000000001E-12</v>
      </c>
    </row>
    <row r="24" spans="1:14" x14ac:dyDescent="0.2">
      <c r="A24" s="83" t="s">
        <v>288</v>
      </c>
    </row>
    <row r="26" spans="1:14" x14ac:dyDescent="0.2">
      <c r="B26" s="83"/>
    </row>
  </sheetData>
  <mergeCells count="7">
    <mergeCell ref="A19:A22"/>
    <mergeCell ref="B3:B4"/>
    <mergeCell ref="C3:E3"/>
    <mergeCell ref="F3:H3"/>
    <mergeCell ref="I3:N3"/>
    <mergeCell ref="A5:A11"/>
    <mergeCell ref="A12:A18"/>
  </mergeCells>
  <conditionalFormatting sqref="H5:H22 K5:K22 N5:N22">
    <cfRule type="cellIs" dxfId="45" priority="3" operator="lessThan">
      <formula>0.05</formula>
    </cfRule>
  </conditionalFormatting>
  <conditionalFormatting sqref="E5:E22">
    <cfRule type="cellIs" dxfId="44" priority="1" operator="lessThan">
      <formula>0.05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/>
  </sheetViews>
  <sheetFormatPr baseColWidth="10" defaultRowHeight="16" x14ac:dyDescent="0.2"/>
  <cols>
    <col min="2" max="2" width="8.6640625" bestFit="1" customWidth="1"/>
    <col min="4" max="9" width="8" customWidth="1"/>
    <col min="10" max="10" width="9.1640625" customWidth="1"/>
    <col min="11" max="16" width="8" customWidth="1"/>
    <col min="17" max="20" width="8.5" customWidth="1"/>
    <col min="21" max="26" width="8" customWidth="1"/>
  </cols>
  <sheetData>
    <row r="1" spans="1:26" x14ac:dyDescent="0.2">
      <c r="A1" s="44" t="s">
        <v>423</v>
      </c>
    </row>
    <row r="3" spans="1:26" x14ac:dyDescent="0.2">
      <c r="A3" s="361" t="s">
        <v>249</v>
      </c>
      <c r="B3" s="374" t="s">
        <v>9</v>
      </c>
      <c r="C3" s="361" t="s">
        <v>227</v>
      </c>
      <c r="D3" s="377" t="s">
        <v>223</v>
      </c>
      <c r="E3" s="378"/>
      <c r="F3" s="379"/>
      <c r="G3" s="377" t="s">
        <v>251</v>
      </c>
      <c r="H3" s="378"/>
      <c r="I3" s="379"/>
      <c r="J3" s="372" t="s">
        <v>424</v>
      </c>
      <c r="K3" s="374" t="s">
        <v>244</v>
      </c>
      <c r="L3" s="383"/>
      <c r="M3" s="364" t="s">
        <v>245</v>
      </c>
      <c r="N3" s="365"/>
      <c r="O3" s="365"/>
      <c r="P3" s="366"/>
      <c r="Q3" s="364" t="s">
        <v>246</v>
      </c>
      <c r="R3" s="365"/>
      <c r="S3" s="365"/>
      <c r="T3" s="366"/>
      <c r="U3" s="364" t="s">
        <v>247</v>
      </c>
      <c r="V3" s="365"/>
      <c r="W3" s="365"/>
      <c r="X3" s="365"/>
      <c r="Y3" s="365"/>
      <c r="Z3" s="366"/>
    </row>
    <row r="4" spans="1:26" x14ac:dyDescent="0.2">
      <c r="A4" s="362"/>
      <c r="B4" s="375"/>
      <c r="C4" s="362"/>
      <c r="D4" s="380"/>
      <c r="E4" s="381"/>
      <c r="F4" s="382"/>
      <c r="G4" s="380"/>
      <c r="H4" s="381"/>
      <c r="I4" s="382"/>
      <c r="J4" s="373"/>
      <c r="K4" s="376"/>
      <c r="L4" s="384"/>
      <c r="M4" s="367" t="s">
        <v>248</v>
      </c>
      <c r="N4" s="359"/>
      <c r="O4" s="359" t="s">
        <v>239</v>
      </c>
      <c r="P4" s="360"/>
      <c r="Q4" s="367" t="s">
        <v>248</v>
      </c>
      <c r="R4" s="359"/>
      <c r="S4" s="359" t="s">
        <v>240</v>
      </c>
      <c r="T4" s="360"/>
      <c r="U4" s="367" t="s">
        <v>248</v>
      </c>
      <c r="V4" s="359"/>
      <c r="W4" s="359" t="s">
        <v>239</v>
      </c>
      <c r="X4" s="359"/>
      <c r="Y4" s="359" t="s">
        <v>240</v>
      </c>
      <c r="Z4" s="360"/>
    </row>
    <row r="5" spans="1:26" s="84" customFormat="1" x14ac:dyDescent="0.2">
      <c r="A5" s="363"/>
      <c r="B5" s="376"/>
      <c r="C5" s="363"/>
      <c r="D5" s="26" t="s">
        <v>222</v>
      </c>
      <c r="E5" s="26" t="s">
        <v>196</v>
      </c>
      <c r="F5" s="40" t="s">
        <v>195</v>
      </c>
      <c r="G5" s="92" t="s">
        <v>222</v>
      </c>
      <c r="H5" s="26" t="s">
        <v>196</v>
      </c>
      <c r="I5" s="40" t="s">
        <v>195</v>
      </c>
      <c r="J5" s="133" t="s">
        <v>194</v>
      </c>
      <c r="K5" s="26" t="s">
        <v>219</v>
      </c>
      <c r="L5" s="40" t="s">
        <v>194</v>
      </c>
      <c r="M5" s="92" t="s">
        <v>219</v>
      </c>
      <c r="N5" s="26" t="s">
        <v>194</v>
      </c>
      <c r="O5" s="26" t="s">
        <v>219</v>
      </c>
      <c r="P5" s="40" t="s">
        <v>194</v>
      </c>
      <c r="Q5" s="92" t="s">
        <v>219</v>
      </c>
      <c r="R5" s="26" t="s">
        <v>194</v>
      </c>
      <c r="S5" s="26" t="s">
        <v>219</v>
      </c>
      <c r="T5" s="40" t="s">
        <v>194</v>
      </c>
      <c r="U5" s="92" t="s">
        <v>219</v>
      </c>
      <c r="V5" s="26" t="s">
        <v>194</v>
      </c>
      <c r="W5" s="26" t="s">
        <v>219</v>
      </c>
      <c r="X5" s="26" t="s">
        <v>194</v>
      </c>
      <c r="Y5" s="26" t="s">
        <v>219</v>
      </c>
      <c r="Z5" s="40" t="s">
        <v>194</v>
      </c>
    </row>
    <row r="6" spans="1:26" x14ac:dyDescent="0.2">
      <c r="A6" s="368" t="s">
        <v>243</v>
      </c>
      <c r="B6" s="119" t="s">
        <v>208</v>
      </c>
      <c r="C6" s="120" t="s">
        <v>210</v>
      </c>
      <c r="D6" s="121">
        <v>9</v>
      </c>
      <c r="E6" s="122">
        <v>33.956000000000003</v>
      </c>
      <c r="F6" s="123">
        <v>6.6689999999999996</v>
      </c>
      <c r="G6" s="121">
        <v>8</v>
      </c>
      <c r="H6" s="122">
        <v>27.512</v>
      </c>
      <c r="I6" s="123">
        <v>6.4539999999999997</v>
      </c>
      <c r="J6" s="134">
        <v>0.03</v>
      </c>
      <c r="K6" s="122">
        <v>-6.4429999999999996</v>
      </c>
      <c r="L6" s="123">
        <v>6.2E-2</v>
      </c>
      <c r="M6" s="121">
        <v>-9.1029999999999998</v>
      </c>
      <c r="N6" s="122">
        <v>0.09</v>
      </c>
      <c r="O6" s="122">
        <v>-0.88400000000000001</v>
      </c>
      <c r="P6" s="123">
        <v>0.495</v>
      </c>
      <c r="Q6" s="124" t="s">
        <v>25</v>
      </c>
      <c r="R6" s="125" t="s">
        <v>25</v>
      </c>
      <c r="S6" s="125" t="s">
        <v>25</v>
      </c>
      <c r="T6" s="125" t="s">
        <v>25</v>
      </c>
      <c r="U6" s="124" t="s">
        <v>25</v>
      </c>
      <c r="V6" s="125" t="s">
        <v>25</v>
      </c>
      <c r="W6" s="125" t="s">
        <v>25</v>
      </c>
      <c r="X6" s="125" t="s">
        <v>25</v>
      </c>
      <c r="Y6" s="125" t="s">
        <v>25</v>
      </c>
      <c r="Z6" s="118" t="s">
        <v>25</v>
      </c>
    </row>
    <row r="7" spans="1:26" x14ac:dyDescent="0.2">
      <c r="A7" s="369"/>
      <c r="B7" s="63"/>
      <c r="C7" s="86" t="s">
        <v>209</v>
      </c>
      <c r="D7" s="113">
        <v>6</v>
      </c>
      <c r="E7" s="114">
        <v>38.133000000000003</v>
      </c>
      <c r="F7" s="115">
        <v>5.6029999999999998</v>
      </c>
      <c r="G7" s="113">
        <v>7</v>
      </c>
      <c r="H7" s="114">
        <v>33.713999999999999</v>
      </c>
      <c r="I7" s="115">
        <v>5.4960000000000004</v>
      </c>
      <c r="J7" s="135">
        <v>0.09</v>
      </c>
      <c r="K7" s="114">
        <v>-4.4189999999999996</v>
      </c>
      <c r="L7" s="115">
        <v>0.18</v>
      </c>
      <c r="M7" s="113">
        <v>-10.731999999999999</v>
      </c>
      <c r="N7" s="114">
        <v>0.121</v>
      </c>
      <c r="O7" s="114">
        <v>-1.29</v>
      </c>
      <c r="P7" s="115">
        <v>0.28199999999999997</v>
      </c>
      <c r="Q7" s="116" t="s">
        <v>25</v>
      </c>
      <c r="R7" s="117" t="s">
        <v>25</v>
      </c>
      <c r="S7" s="117" t="s">
        <v>25</v>
      </c>
      <c r="T7" s="117" t="s">
        <v>25</v>
      </c>
      <c r="U7" s="116" t="s">
        <v>25</v>
      </c>
      <c r="V7" s="117" t="s">
        <v>25</v>
      </c>
      <c r="W7" s="117" t="s">
        <v>25</v>
      </c>
      <c r="X7" s="117" t="s">
        <v>25</v>
      </c>
      <c r="Y7" s="117" t="s">
        <v>25</v>
      </c>
      <c r="Z7" s="118" t="s">
        <v>25</v>
      </c>
    </row>
    <row r="8" spans="1:26" x14ac:dyDescent="0.2">
      <c r="A8" s="369"/>
      <c r="B8" s="63" t="s">
        <v>207</v>
      </c>
      <c r="C8" s="86" t="s">
        <v>210</v>
      </c>
      <c r="D8" s="113">
        <v>9</v>
      </c>
      <c r="E8" s="114">
        <v>29.021999999999998</v>
      </c>
      <c r="F8" s="115">
        <v>6.3730000000000002</v>
      </c>
      <c r="G8" s="113">
        <v>8</v>
      </c>
      <c r="H8" s="114">
        <v>24.625</v>
      </c>
      <c r="I8" s="115">
        <v>6.5670000000000002</v>
      </c>
      <c r="J8" s="135">
        <v>0.09</v>
      </c>
      <c r="K8" s="114">
        <v>-4.3970000000000002</v>
      </c>
      <c r="L8" s="115">
        <v>0.182</v>
      </c>
      <c r="M8" s="113">
        <v>-6.0780000000000003</v>
      </c>
      <c r="N8" s="114">
        <v>0.29899999999999999</v>
      </c>
      <c r="O8" s="114">
        <v>-0.439</v>
      </c>
      <c r="P8" s="115">
        <v>0.72099999999999997</v>
      </c>
      <c r="Q8" s="114">
        <v>-4.2130000000000001</v>
      </c>
      <c r="R8" s="114">
        <v>0.2</v>
      </c>
      <c r="S8" s="114">
        <v>3.3130000000000002</v>
      </c>
      <c r="T8" s="114">
        <v>0.308</v>
      </c>
      <c r="U8" s="116">
        <v>-6.24</v>
      </c>
      <c r="V8" s="117">
        <v>0.28599999999999998</v>
      </c>
      <c r="W8" s="117">
        <v>-0.53100000000000003</v>
      </c>
      <c r="X8" s="117">
        <v>0.66600000000000004</v>
      </c>
      <c r="Y8" s="117">
        <v>3.4159999999999999</v>
      </c>
      <c r="Z8" s="118">
        <v>0.31</v>
      </c>
    </row>
    <row r="9" spans="1:26" x14ac:dyDescent="0.2">
      <c r="A9" s="369"/>
      <c r="B9" s="63"/>
      <c r="C9" s="86" t="s">
        <v>209</v>
      </c>
      <c r="D9" s="113">
        <v>6</v>
      </c>
      <c r="E9" s="114">
        <v>30.75</v>
      </c>
      <c r="F9" s="115">
        <v>5.4980000000000002</v>
      </c>
      <c r="G9" s="113">
        <v>7</v>
      </c>
      <c r="H9" s="114">
        <v>27.3</v>
      </c>
      <c r="I9" s="115">
        <v>3.2989999999999999</v>
      </c>
      <c r="J9" s="135">
        <v>0.11</v>
      </c>
      <c r="K9" s="114">
        <v>-3.45</v>
      </c>
      <c r="L9" s="115">
        <v>0.19</v>
      </c>
      <c r="M9" s="113">
        <v>-0.314</v>
      </c>
      <c r="N9" s="114">
        <v>0.95499999999999996</v>
      </c>
      <c r="O9" s="114">
        <v>0.5</v>
      </c>
      <c r="P9" s="115">
        <v>0.52500000000000002</v>
      </c>
      <c r="Q9" s="116" t="s">
        <v>25</v>
      </c>
      <c r="R9" s="117" t="s">
        <v>25</v>
      </c>
      <c r="S9" s="117" t="s">
        <v>25</v>
      </c>
      <c r="T9" s="117" t="s">
        <v>25</v>
      </c>
      <c r="U9" s="116" t="s">
        <v>25</v>
      </c>
      <c r="V9" s="117" t="s">
        <v>25</v>
      </c>
      <c r="W9" s="117" t="s">
        <v>25</v>
      </c>
      <c r="X9" s="117" t="s">
        <v>25</v>
      </c>
      <c r="Y9" s="117" t="s">
        <v>25</v>
      </c>
      <c r="Z9" s="118" t="s">
        <v>25</v>
      </c>
    </row>
    <row r="10" spans="1:26" x14ac:dyDescent="0.2">
      <c r="A10" s="369"/>
      <c r="B10" s="63" t="s">
        <v>206</v>
      </c>
      <c r="C10" s="86" t="s">
        <v>210</v>
      </c>
      <c r="D10" s="113">
        <v>9</v>
      </c>
      <c r="E10" s="114">
        <v>25.521999999999998</v>
      </c>
      <c r="F10" s="115">
        <v>4.9770000000000003</v>
      </c>
      <c r="G10" s="113">
        <v>8</v>
      </c>
      <c r="H10" s="114">
        <v>22.875</v>
      </c>
      <c r="I10" s="115">
        <v>3.056</v>
      </c>
      <c r="J10" s="135">
        <v>0.1</v>
      </c>
      <c r="K10" s="114">
        <v>-2.6469999999999998</v>
      </c>
      <c r="L10" s="115">
        <v>0.21299999999999999</v>
      </c>
      <c r="M10" s="113">
        <v>0.97499999999999998</v>
      </c>
      <c r="N10" s="114">
        <v>0.74099999999999999</v>
      </c>
      <c r="O10" s="114">
        <v>0.36599999999999999</v>
      </c>
      <c r="P10" s="115">
        <v>0.11600000000000001</v>
      </c>
      <c r="Q10" s="114">
        <v>-2.3090000000000002</v>
      </c>
      <c r="R10" s="114">
        <v>0.311</v>
      </c>
      <c r="S10" s="114">
        <v>1.2829999999999999</v>
      </c>
      <c r="T10" s="114">
        <v>0.628</v>
      </c>
      <c r="U10" s="116">
        <v>0.97799999999999998</v>
      </c>
      <c r="V10" s="117">
        <v>0.75</v>
      </c>
      <c r="W10" s="117">
        <v>0.36099999999999999</v>
      </c>
      <c r="X10" s="117">
        <v>0.15</v>
      </c>
      <c r="Y10" s="117">
        <v>0.20699999999999999</v>
      </c>
      <c r="Z10" s="118">
        <v>0.93700000000000006</v>
      </c>
    </row>
    <row r="11" spans="1:26" x14ac:dyDescent="0.2">
      <c r="A11" s="369"/>
      <c r="B11" s="63"/>
      <c r="C11" s="86" t="s">
        <v>209</v>
      </c>
      <c r="D11" s="113">
        <v>6</v>
      </c>
      <c r="E11" s="114">
        <v>29.367000000000001</v>
      </c>
      <c r="F11" s="115">
        <v>3.1179999999999999</v>
      </c>
      <c r="G11" s="113">
        <v>7</v>
      </c>
      <c r="H11" s="114">
        <v>24.529</v>
      </c>
      <c r="I11" s="115">
        <v>2.9039999999999999</v>
      </c>
      <c r="J11" s="137">
        <v>8.0000000000000002E-3</v>
      </c>
      <c r="K11" s="114">
        <v>-4.8380000000000001</v>
      </c>
      <c r="L11" s="115">
        <v>1.4999999999999999E-2</v>
      </c>
      <c r="M11" s="113">
        <v>-1.5780000000000001</v>
      </c>
      <c r="N11" s="114">
        <v>0.64400000000000002</v>
      </c>
      <c r="O11" s="114">
        <v>0.3</v>
      </c>
      <c r="P11" s="115">
        <v>0.28199999999999997</v>
      </c>
      <c r="Q11" s="116" t="s">
        <v>25</v>
      </c>
      <c r="R11" s="117" t="s">
        <v>25</v>
      </c>
      <c r="S11" s="117" t="s">
        <v>25</v>
      </c>
      <c r="T11" s="117" t="s">
        <v>25</v>
      </c>
      <c r="U11" s="116" t="s">
        <v>25</v>
      </c>
      <c r="V11" s="117" t="s">
        <v>25</v>
      </c>
      <c r="W11" s="117" t="s">
        <v>25</v>
      </c>
      <c r="X11" s="117" t="s">
        <v>25</v>
      </c>
      <c r="Y11" s="117" t="s">
        <v>25</v>
      </c>
      <c r="Z11" s="118" t="s">
        <v>25</v>
      </c>
    </row>
    <row r="12" spans="1:26" x14ac:dyDescent="0.2">
      <c r="A12" s="369"/>
      <c r="B12" s="63" t="s">
        <v>205</v>
      </c>
      <c r="C12" s="86" t="s">
        <v>210</v>
      </c>
      <c r="D12" s="114">
        <v>9</v>
      </c>
      <c r="E12" s="114">
        <v>29</v>
      </c>
      <c r="F12" s="114">
        <v>8.0749999999999993</v>
      </c>
      <c r="G12" s="113">
        <v>8</v>
      </c>
      <c r="H12" s="114">
        <v>23.25</v>
      </c>
      <c r="I12" s="115">
        <v>3.4039999999999999</v>
      </c>
      <c r="J12" s="135">
        <v>0.04</v>
      </c>
      <c r="K12" s="114">
        <v>-5.75</v>
      </c>
      <c r="L12" s="114">
        <v>8.2000000000000003E-2</v>
      </c>
      <c r="M12" s="113">
        <v>-1.3779999999999999</v>
      </c>
      <c r="N12" s="114">
        <v>0.72799999999999998</v>
      </c>
      <c r="O12" s="114">
        <v>0.42499999999999999</v>
      </c>
      <c r="P12" s="115">
        <v>0.112</v>
      </c>
      <c r="Q12" s="114">
        <v>-3.903</v>
      </c>
      <c r="R12" s="114">
        <v>0.20799999999999999</v>
      </c>
      <c r="S12" s="114">
        <v>7.0010000000000003</v>
      </c>
      <c r="T12" s="114">
        <v>6.4000000000000001E-2</v>
      </c>
      <c r="U12" s="113">
        <v>-2.1989999999999998</v>
      </c>
      <c r="V12" s="114">
        <v>0.58099999999999996</v>
      </c>
      <c r="W12" s="114">
        <v>0.21099999999999999</v>
      </c>
      <c r="X12" s="114">
        <v>0.5</v>
      </c>
      <c r="Y12" s="114">
        <v>5.2169999999999996</v>
      </c>
      <c r="Z12" s="115">
        <v>0.255</v>
      </c>
    </row>
    <row r="13" spans="1:26" ht="17" thickBot="1" x14ac:dyDescent="0.25">
      <c r="A13" s="370"/>
      <c r="B13" s="56"/>
      <c r="C13" s="126" t="s">
        <v>209</v>
      </c>
      <c r="D13" s="127">
        <v>6</v>
      </c>
      <c r="E13" s="127">
        <v>34.732999999999997</v>
      </c>
      <c r="F13" s="127">
        <v>4.0049999999999999</v>
      </c>
      <c r="G13" s="128">
        <v>7</v>
      </c>
      <c r="H13" s="127">
        <v>28.571000000000002</v>
      </c>
      <c r="I13" s="129">
        <v>5.22</v>
      </c>
      <c r="J13" s="136">
        <v>0.02</v>
      </c>
      <c r="K13" s="127">
        <v>-6.1619999999999999</v>
      </c>
      <c r="L13" s="127">
        <v>3.7999999999999999E-2</v>
      </c>
      <c r="M13" s="128">
        <v>-9.4030000000000005</v>
      </c>
      <c r="N13" s="127">
        <v>0.20200000000000001</v>
      </c>
      <c r="O13" s="127">
        <v>-0.17100000000000001</v>
      </c>
      <c r="P13" s="129">
        <v>0.62</v>
      </c>
      <c r="Q13" s="130" t="s">
        <v>25</v>
      </c>
      <c r="R13" s="130" t="s">
        <v>25</v>
      </c>
      <c r="S13" s="130" t="s">
        <v>25</v>
      </c>
      <c r="T13" s="130" t="s">
        <v>25</v>
      </c>
      <c r="U13" s="131" t="s">
        <v>25</v>
      </c>
      <c r="V13" s="130" t="s">
        <v>25</v>
      </c>
      <c r="W13" s="130" t="s">
        <v>25</v>
      </c>
      <c r="X13" s="130" t="s">
        <v>25</v>
      </c>
      <c r="Y13" s="130" t="s">
        <v>25</v>
      </c>
      <c r="Z13" s="132" t="s">
        <v>25</v>
      </c>
    </row>
    <row r="14" spans="1:26" x14ac:dyDescent="0.2">
      <c r="A14" s="369" t="s">
        <v>250</v>
      </c>
      <c r="B14" s="119" t="s">
        <v>208</v>
      </c>
      <c r="C14" s="86" t="s">
        <v>210</v>
      </c>
      <c r="D14" s="113">
        <v>10</v>
      </c>
      <c r="E14" s="114">
        <v>29.75</v>
      </c>
      <c r="F14" s="115">
        <v>7.3689999999999998</v>
      </c>
      <c r="G14" s="113">
        <v>12</v>
      </c>
      <c r="H14" s="114">
        <v>33.241999999999997</v>
      </c>
      <c r="I14" s="115">
        <v>7.7320000000000002</v>
      </c>
      <c r="J14" s="135">
        <v>0.15</v>
      </c>
      <c r="K14" s="114">
        <v>3.492</v>
      </c>
      <c r="L14" s="115">
        <v>0.29399999999999998</v>
      </c>
      <c r="M14" s="113">
        <v>3.0419999999999998</v>
      </c>
      <c r="N14" s="114">
        <v>0.372</v>
      </c>
      <c r="O14" s="114">
        <v>-0.79800000000000004</v>
      </c>
      <c r="P14" s="115">
        <v>0.45700000000000002</v>
      </c>
      <c r="Q14" s="124" t="s">
        <v>25</v>
      </c>
      <c r="R14" s="125" t="s">
        <v>25</v>
      </c>
      <c r="S14" s="125" t="s">
        <v>25</v>
      </c>
      <c r="T14" s="125" t="s">
        <v>25</v>
      </c>
      <c r="U14" s="124" t="s">
        <v>25</v>
      </c>
      <c r="V14" s="125" t="s">
        <v>25</v>
      </c>
      <c r="W14" s="125" t="s">
        <v>25</v>
      </c>
      <c r="X14" s="125" t="s">
        <v>25</v>
      </c>
      <c r="Y14" s="125" t="s">
        <v>25</v>
      </c>
      <c r="Z14" s="118" t="s">
        <v>25</v>
      </c>
    </row>
    <row r="15" spans="1:26" x14ac:dyDescent="0.2">
      <c r="A15" s="369"/>
      <c r="B15" s="63"/>
      <c r="C15" s="86" t="s">
        <v>209</v>
      </c>
      <c r="D15" s="113">
        <v>10</v>
      </c>
      <c r="E15" s="114">
        <v>34.42</v>
      </c>
      <c r="F15" s="115">
        <v>4.7720000000000002</v>
      </c>
      <c r="G15" s="113">
        <v>10</v>
      </c>
      <c r="H15" s="114">
        <v>34.58</v>
      </c>
      <c r="I15" s="115">
        <v>5.8179999999999996</v>
      </c>
      <c r="J15" s="135">
        <v>0.47</v>
      </c>
      <c r="K15" s="114">
        <v>0.16</v>
      </c>
      <c r="L15" s="115">
        <v>0.94699999999999995</v>
      </c>
      <c r="M15" s="113">
        <v>-0.82399999999999995</v>
      </c>
      <c r="N15" s="114">
        <v>0.73799999999999999</v>
      </c>
      <c r="O15" s="114">
        <v>1.3480000000000001</v>
      </c>
      <c r="P15" s="115">
        <v>0.17799999999999999</v>
      </c>
      <c r="Q15" s="116" t="s">
        <v>25</v>
      </c>
      <c r="R15" s="117" t="s">
        <v>25</v>
      </c>
      <c r="S15" s="117" t="s">
        <v>25</v>
      </c>
      <c r="T15" s="117" t="s">
        <v>25</v>
      </c>
      <c r="U15" s="116" t="s">
        <v>25</v>
      </c>
      <c r="V15" s="117" t="s">
        <v>25</v>
      </c>
      <c r="W15" s="117" t="s">
        <v>25</v>
      </c>
      <c r="X15" s="117" t="s">
        <v>25</v>
      </c>
      <c r="Y15" s="117" t="s">
        <v>25</v>
      </c>
      <c r="Z15" s="118" t="s">
        <v>25</v>
      </c>
    </row>
    <row r="16" spans="1:26" x14ac:dyDescent="0.2">
      <c r="A16" s="369"/>
      <c r="B16" s="63" t="s">
        <v>207</v>
      </c>
      <c r="C16" s="86" t="s">
        <v>210</v>
      </c>
      <c r="D16" s="113">
        <v>10</v>
      </c>
      <c r="E16" s="114">
        <v>34.5</v>
      </c>
      <c r="F16" s="115">
        <v>7.04</v>
      </c>
      <c r="G16" s="113">
        <v>12</v>
      </c>
      <c r="H16" s="114">
        <v>33.482999999999997</v>
      </c>
      <c r="I16" s="115">
        <v>6.6909999999999998</v>
      </c>
      <c r="J16" s="135">
        <v>0.5</v>
      </c>
      <c r="K16" s="114">
        <v>-1.0169999999999999</v>
      </c>
      <c r="L16" s="115">
        <v>0.73299999999999998</v>
      </c>
      <c r="M16" s="113">
        <v>-1.5920000000000001</v>
      </c>
      <c r="N16" s="114">
        <v>0.59199999999999997</v>
      </c>
      <c r="O16" s="114">
        <v>0.81299999999999994</v>
      </c>
      <c r="P16" s="115">
        <v>0.218</v>
      </c>
      <c r="Q16" s="114">
        <v>-1.133</v>
      </c>
      <c r="R16" s="114">
        <v>0.70899999999999996</v>
      </c>
      <c r="S16" s="114">
        <v>1.7430000000000001</v>
      </c>
      <c r="T16" s="114">
        <v>0.57999999999999996</v>
      </c>
      <c r="U16" s="116">
        <v>-1.7430000000000001</v>
      </c>
      <c r="V16" s="117">
        <v>0.56599999999999995</v>
      </c>
      <c r="W16" s="117">
        <v>0.83899999999999997</v>
      </c>
      <c r="X16" s="117">
        <v>0.21199999999999999</v>
      </c>
      <c r="Y16" s="117">
        <v>1.986</v>
      </c>
      <c r="Z16" s="118">
        <v>0.52300000000000002</v>
      </c>
    </row>
    <row r="17" spans="1:26" x14ac:dyDescent="0.2">
      <c r="A17" s="369"/>
      <c r="B17" s="63"/>
      <c r="C17" s="86" t="s">
        <v>209</v>
      </c>
      <c r="D17" s="113">
        <v>10</v>
      </c>
      <c r="E17" s="114">
        <v>29.35</v>
      </c>
      <c r="F17" s="115">
        <v>4.7060000000000004</v>
      </c>
      <c r="G17" s="113">
        <v>10</v>
      </c>
      <c r="H17" s="114">
        <v>31.57</v>
      </c>
      <c r="I17" s="115">
        <v>5.72</v>
      </c>
      <c r="J17" s="135">
        <v>0.18</v>
      </c>
      <c r="K17" s="114">
        <v>2.2200000000000002</v>
      </c>
      <c r="L17" s="115">
        <v>0.35599999999999998</v>
      </c>
      <c r="M17" s="113">
        <v>1.472</v>
      </c>
      <c r="N17" s="114">
        <v>0.56000000000000005</v>
      </c>
      <c r="O17" s="114">
        <v>0.52</v>
      </c>
      <c r="P17" s="115">
        <v>0.35499999999999998</v>
      </c>
      <c r="Q17" s="116" t="s">
        <v>25</v>
      </c>
      <c r="R17" s="117" t="s">
        <v>25</v>
      </c>
      <c r="S17" s="117" t="s">
        <v>25</v>
      </c>
      <c r="T17" s="117" t="s">
        <v>25</v>
      </c>
      <c r="U17" s="116" t="s">
        <v>25</v>
      </c>
      <c r="V17" s="117" t="s">
        <v>25</v>
      </c>
      <c r="W17" s="117" t="s">
        <v>25</v>
      </c>
      <c r="X17" s="117" t="s">
        <v>25</v>
      </c>
      <c r="Y17" s="117" t="s">
        <v>25</v>
      </c>
      <c r="Z17" s="118" t="s">
        <v>25</v>
      </c>
    </row>
    <row r="18" spans="1:26" x14ac:dyDescent="0.2">
      <c r="A18" s="369"/>
      <c r="B18" s="63" t="s">
        <v>206</v>
      </c>
      <c r="C18" s="86" t="s">
        <v>210</v>
      </c>
      <c r="D18" s="113">
        <v>10</v>
      </c>
      <c r="E18" s="114">
        <v>27.33</v>
      </c>
      <c r="F18" s="115">
        <v>8.8049999999999997</v>
      </c>
      <c r="G18" s="113">
        <v>12</v>
      </c>
      <c r="H18" s="114">
        <v>30.567</v>
      </c>
      <c r="I18" s="115">
        <v>6.883</v>
      </c>
      <c r="J18" s="135">
        <v>0.11</v>
      </c>
      <c r="K18" s="114">
        <v>3.2370000000000001</v>
      </c>
      <c r="L18" s="115">
        <v>0.34399999999999997</v>
      </c>
      <c r="M18" s="113">
        <v>2.5539999999999998</v>
      </c>
      <c r="N18" s="114">
        <v>0.45700000000000002</v>
      </c>
      <c r="O18" s="114">
        <v>0.47599999999999998</v>
      </c>
      <c r="P18" s="115">
        <v>0.255</v>
      </c>
      <c r="Q18" s="114">
        <v>2.6909999999999998</v>
      </c>
      <c r="R18" s="114">
        <v>0.36799999999999999</v>
      </c>
      <c r="S18" s="114">
        <v>8.1880000000000006</v>
      </c>
      <c r="T18" s="114">
        <v>1.4E-2</v>
      </c>
      <c r="U18" s="116">
        <v>2.028</v>
      </c>
      <c r="V18" s="117">
        <v>0.49399999999999999</v>
      </c>
      <c r="W18" s="117">
        <v>0.46400000000000002</v>
      </c>
      <c r="X18" s="117">
        <v>0.20200000000000001</v>
      </c>
      <c r="Y18" s="117">
        <v>8.1389999999999993</v>
      </c>
      <c r="Z18" s="118">
        <v>1.2999999999999999E-2</v>
      </c>
    </row>
    <row r="19" spans="1:26" x14ac:dyDescent="0.2">
      <c r="A19" s="369"/>
      <c r="B19" s="63"/>
      <c r="C19" s="86" t="s">
        <v>209</v>
      </c>
      <c r="D19" s="113">
        <v>10</v>
      </c>
      <c r="E19" s="114">
        <v>29.54</v>
      </c>
      <c r="F19" s="115">
        <v>2.5339999999999998</v>
      </c>
      <c r="G19" s="113">
        <v>10</v>
      </c>
      <c r="H19" s="114">
        <v>29.94</v>
      </c>
      <c r="I19" s="115">
        <v>3.5409999999999999</v>
      </c>
      <c r="J19" s="135">
        <v>0.39</v>
      </c>
      <c r="K19" s="114">
        <v>0.4</v>
      </c>
      <c r="L19" s="115">
        <v>0.77500000000000002</v>
      </c>
      <c r="M19" s="113">
        <v>1.0720000000000001</v>
      </c>
      <c r="N19" s="114">
        <v>0.496</v>
      </c>
      <c r="O19" s="114">
        <v>-0.21099999999999999</v>
      </c>
      <c r="P19" s="115">
        <v>0.34399999999999997</v>
      </c>
      <c r="Q19" s="116" t="s">
        <v>25</v>
      </c>
      <c r="R19" s="117" t="s">
        <v>25</v>
      </c>
      <c r="S19" s="117" t="s">
        <v>25</v>
      </c>
      <c r="T19" s="117" t="s">
        <v>25</v>
      </c>
      <c r="U19" s="116" t="s">
        <v>25</v>
      </c>
      <c r="V19" s="117" t="s">
        <v>25</v>
      </c>
      <c r="W19" s="117" t="s">
        <v>25</v>
      </c>
      <c r="X19" s="117" t="s">
        <v>25</v>
      </c>
      <c r="Y19" s="117" t="s">
        <v>25</v>
      </c>
      <c r="Z19" s="118" t="s">
        <v>25</v>
      </c>
    </row>
    <row r="20" spans="1:26" x14ac:dyDescent="0.2">
      <c r="A20" s="369"/>
      <c r="B20" s="63" t="s">
        <v>205</v>
      </c>
      <c r="C20" s="86" t="s">
        <v>210</v>
      </c>
      <c r="D20" s="114">
        <v>9</v>
      </c>
      <c r="E20" s="114">
        <v>27.844000000000001</v>
      </c>
      <c r="F20" s="114">
        <v>5.0039999999999996</v>
      </c>
      <c r="G20" s="113">
        <v>11</v>
      </c>
      <c r="H20" s="114">
        <v>30.181999999999999</v>
      </c>
      <c r="I20" s="115">
        <v>6.484</v>
      </c>
      <c r="J20" s="135">
        <v>0.18</v>
      </c>
      <c r="K20" s="114">
        <v>2.3370000000000002</v>
      </c>
      <c r="L20" s="114">
        <v>0.38800000000000001</v>
      </c>
      <c r="M20" s="113">
        <v>2.387</v>
      </c>
      <c r="N20" s="114">
        <v>0.375</v>
      </c>
      <c r="O20" s="114">
        <v>0.28999999999999998</v>
      </c>
      <c r="P20" s="115">
        <v>0.27</v>
      </c>
      <c r="Q20" s="114">
        <v>2.028</v>
      </c>
      <c r="R20" s="114">
        <v>0.46400000000000002</v>
      </c>
      <c r="S20" s="114">
        <v>-2.1909999999999998</v>
      </c>
      <c r="T20" s="114">
        <v>0.46600000000000003</v>
      </c>
      <c r="U20" s="113">
        <v>2.2120000000000002</v>
      </c>
      <c r="V20" s="114">
        <v>0.42899999999999999</v>
      </c>
      <c r="W20" s="114">
        <v>0.253</v>
      </c>
      <c r="X20" s="114">
        <v>0.376</v>
      </c>
      <c r="Y20" s="114">
        <v>-1.1930000000000001</v>
      </c>
      <c r="Z20" s="115">
        <v>0.71</v>
      </c>
    </row>
    <row r="21" spans="1:26" x14ac:dyDescent="0.2">
      <c r="A21" s="371"/>
      <c r="B21" s="145"/>
      <c r="C21" s="144" t="s">
        <v>209</v>
      </c>
      <c r="D21" s="150">
        <v>10</v>
      </c>
      <c r="E21" s="150">
        <v>33.56</v>
      </c>
      <c r="F21" s="150">
        <v>4.6529999999999996</v>
      </c>
      <c r="G21" s="151">
        <v>10</v>
      </c>
      <c r="H21" s="150">
        <v>36.369999999999997</v>
      </c>
      <c r="I21" s="152">
        <v>3.9649999999999999</v>
      </c>
      <c r="J21" s="153">
        <v>0.08</v>
      </c>
      <c r="K21" s="150">
        <v>2.81</v>
      </c>
      <c r="L21" s="150">
        <v>0.16300000000000001</v>
      </c>
      <c r="M21" s="151">
        <v>2.7869999999999999</v>
      </c>
      <c r="N21" s="150">
        <v>0.17199999999999999</v>
      </c>
      <c r="O21" s="150">
        <v>-0.16400000000000001</v>
      </c>
      <c r="P21" s="152">
        <v>0.439</v>
      </c>
      <c r="Q21" s="154" t="s">
        <v>25</v>
      </c>
      <c r="R21" s="155" t="s">
        <v>25</v>
      </c>
      <c r="S21" s="155" t="s">
        <v>25</v>
      </c>
      <c r="T21" s="155" t="s">
        <v>25</v>
      </c>
      <c r="U21" s="154" t="s">
        <v>25</v>
      </c>
      <c r="V21" s="155" t="s">
        <v>25</v>
      </c>
      <c r="W21" s="155" t="s">
        <v>25</v>
      </c>
      <c r="X21" s="155" t="s">
        <v>25</v>
      </c>
      <c r="Y21" s="155" t="s">
        <v>25</v>
      </c>
      <c r="Z21" s="156" t="s">
        <v>25</v>
      </c>
    </row>
    <row r="23" spans="1:26" x14ac:dyDescent="0.2">
      <c r="A23" s="83" t="s">
        <v>229</v>
      </c>
    </row>
    <row r="24" spans="1:26" x14ac:dyDescent="0.2">
      <c r="A24" s="85" t="s">
        <v>236</v>
      </c>
    </row>
  </sheetData>
  <mergeCells count="19">
    <mergeCell ref="A6:A13"/>
    <mergeCell ref="A14:A21"/>
    <mergeCell ref="J3:J4"/>
    <mergeCell ref="M3:P3"/>
    <mergeCell ref="Q3:T3"/>
    <mergeCell ref="M4:N4"/>
    <mergeCell ref="O4:P4"/>
    <mergeCell ref="Q4:R4"/>
    <mergeCell ref="S4:T4"/>
    <mergeCell ref="B3:B5"/>
    <mergeCell ref="C3:C5"/>
    <mergeCell ref="D3:F4"/>
    <mergeCell ref="G3:I4"/>
    <mergeCell ref="K3:L4"/>
    <mergeCell ref="Y4:Z4"/>
    <mergeCell ref="A3:A5"/>
    <mergeCell ref="U3:Z3"/>
    <mergeCell ref="U4:V4"/>
    <mergeCell ref="W4:X4"/>
  </mergeCells>
  <conditionalFormatting sqref="L6:L13 N6:N13 P6:P13 R6:R13 T6:T13 V6:V13 X6:X13">
    <cfRule type="cellIs" dxfId="43" priority="15" operator="between">
      <formula>0.05</formula>
      <formula>0.1</formula>
    </cfRule>
    <cfRule type="cellIs" dxfId="42" priority="16" operator="lessThan">
      <formula>0.05</formula>
    </cfRule>
  </conditionalFormatting>
  <conditionalFormatting sqref="L14:L21 N14:N21 P14:P21 R16 T16 V16 X16 X18 V18 T18 R18 R20 T20 V20 X20">
    <cfRule type="cellIs" dxfId="41" priority="13" operator="between">
      <formula>0.05</formula>
      <formula>0.1</formula>
    </cfRule>
    <cfRule type="cellIs" dxfId="40" priority="14" operator="lessThan">
      <formula>0.05</formula>
    </cfRule>
  </conditionalFormatting>
  <conditionalFormatting sqref="R21 T21 V21 X21">
    <cfRule type="cellIs" dxfId="39" priority="5" operator="between">
      <formula>0.05</formula>
      <formula>0.1</formula>
    </cfRule>
    <cfRule type="cellIs" dxfId="38" priority="6" operator="lessThan">
      <formula>0.05</formula>
    </cfRule>
  </conditionalFormatting>
  <conditionalFormatting sqref="R14:R15 T14:T15 V14:V15 X14:X15">
    <cfRule type="cellIs" dxfId="37" priority="11" operator="between">
      <formula>0.05</formula>
      <formula>0.1</formula>
    </cfRule>
    <cfRule type="cellIs" dxfId="36" priority="12" operator="lessThan">
      <formula>0.05</formula>
    </cfRule>
  </conditionalFormatting>
  <conditionalFormatting sqref="R17 T17 V17 X17">
    <cfRule type="cellIs" dxfId="35" priority="9" operator="between">
      <formula>0.05</formula>
      <formula>0.1</formula>
    </cfRule>
    <cfRule type="cellIs" dxfId="34" priority="10" operator="lessThan">
      <formula>0.05</formula>
    </cfRule>
  </conditionalFormatting>
  <conditionalFormatting sqref="R19 T19 V19 X19">
    <cfRule type="cellIs" dxfId="33" priority="7" operator="between">
      <formula>0.05</formula>
      <formula>0.1</formula>
    </cfRule>
    <cfRule type="cellIs" dxfId="32" priority="8" operator="lessThan">
      <formula>0.05</formula>
    </cfRule>
  </conditionalFormatting>
  <conditionalFormatting sqref="J6:J13">
    <cfRule type="cellIs" dxfId="31" priority="3" operator="between">
      <formula>0.05</formula>
      <formula>0.1</formula>
    </cfRule>
    <cfRule type="cellIs" dxfId="30" priority="4" operator="lessThan">
      <formula>0.05</formula>
    </cfRule>
  </conditionalFormatting>
  <conditionalFormatting sqref="J14:J21">
    <cfRule type="cellIs" dxfId="29" priority="1" operator="between">
      <formula>0.05</formula>
      <formula>0.1</formula>
    </cfRule>
    <cfRule type="cellIs" dxfId="28" priority="2" operator="lessThan">
      <formula>0.05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3"/>
  <sheetViews>
    <sheetView workbookViewId="0">
      <pane xSplit="4" topLeftCell="S1" activePane="topRight" state="frozenSplit"/>
      <selection pane="topRight"/>
    </sheetView>
  </sheetViews>
  <sheetFormatPr baseColWidth="10" defaultRowHeight="16" x14ac:dyDescent="0.2"/>
  <cols>
    <col min="2" max="2" width="10" bestFit="1" customWidth="1"/>
    <col min="3" max="3" width="45.5" bestFit="1" customWidth="1"/>
    <col min="4" max="4" width="9" customWidth="1"/>
  </cols>
  <sheetData>
    <row r="1" spans="1:39" x14ac:dyDescent="0.2">
      <c r="A1" s="44" t="s">
        <v>425</v>
      </c>
    </row>
    <row r="2" spans="1:39" ht="17" thickBot="1" x14ac:dyDescent="0.25"/>
    <row r="3" spans="1:39" ht="17" thickBot="1" x14ac:dyDescent="0.25">
      <c r="E3" s="298" t="s">
        <v>210</v>
      </c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300"/>
      <c r="Y3" s="301" t="s">
        <v>209</v>
      </c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3"/>
    </row>
    <row r="4" spans="1:39" ht="17" thickBot="1" x14ac:dyDescent="0.25">
      <c r="E4" s="388" t="s">
        <v>208</v>
      </c>
      <c r="F4" s="389"/>
      <c r="G4" s="389"/>
      <c r="H4" s="389"/>
      <c r="I4" s="390"/>
      <c r="J4" s="394" t="s">
        <v>207</v>
      </c>
      <c r="K4" s="389"/>
      <c r="L4" s="389"/>
      <c r="M4" s="389"/>
      <c r="N4" s="390"/>
      <c r="O4" s="394" t="s">
        <v>206</v>
      </c>
      <c r="P4" s="389"/>
      <c r="Q4" s="389"/>
      <c r="R4" s="389"/>
      <c r="S4" s="390"/>
      <c r="T4" s="394" t="s">
        <v>205</v>
      </c>
      <c r="U4" s="389"/>
      <c r="V4" s="389"/>
      <c r="W4" s="389"/>
      <c r="X4" s="390"/>
      <c r="Y4" s="388" t="s">
        <v>207</v>
      </c>
      <c r="Z4" s="389"/>
      <c r="AA4" s="389"/>
      <c r="AB4" s="389"/>
      <c r="AC4" s="389"/>
      <c r="AD4" s="388" t="s">
        <v>206</v>
      </c>
      <c r="AE4" s="389"/>
      <c r="AF4" s="389"/>
      <c r="AG4" s="389"/>
      <c r="AH4" s="389"/>
      <c r="AI4" s="388" t="s">
        <v>205</v>
      </c>
      <c r="AJ4" s="389"/>
      <c r="AK4" s="389"/>
      <c r="AL4" s="389"/>
      <c r="AM4" s="390"/>
    </row>
    <row r="5" spans="1:39" x14ac:dyDescent="0.2">
      <c r="E5" s="391" t="s">
        <v>203</v>
      </c>
      <c r="F5" s="392"/>
      <c r="G5" s="393" t="s">
        <v>204</v>
      </c>
      <c r="H5" s="393"/>
      <c r="I5" s="62"/>
      <c r="J5" s="395" t="s">
        <v>203</v>
      </c>
      <c r="K5" s="392"/>
      <c r="L5" s="393" t="s">
        <v>198</v>
      </c>
      <c r="M5" s="393"/>
      <c r="N5" s="62"/>
      <c r="O5" s="395" t="s">
        <v>201</v>
      </c>
      <c r="P5" s="392"/>
      <c r="Q5" s="393" t="s">
        <v>202</v>
      </c>
      <c r="R5" s="393"/>
      <c r="S5" s="62"/>
      <c r="T5" s="395" t="s">
        <v>201</v>
      </c>
      <c r="U5" s="392"/>
      <c r="V5" s="393" t="s">
        <v>198</v>
      </c>
      <c r="W5" s="393"/>
      <c r="X5" s="62"/>
      <c r="Y5" s="391" t="s">
        <v>199</v>
      </c>
      <c r="Z5" s="392"/>
      <c r="AA5" s="393" t="s">
        <v>200</v>
      </c>
      <c r="AB5" s="393"/>
      <c r="AC5" s="63"/>
      <c r="AD5" s="391" t="s">
        <v>199</v>
      </c>
      <c r="AE5" s="392"/>
      <c r="AF5" s="393" t="s">
        <v>198</v>
      </c>
      <c r="AG5" s="393"/>
      <c r="AH5" s="63"/>
      <c r="AI5" s="391" t="s">
        <v>199</v>
      </c>
      <c r="AJ5" s="392"/>
      <c r="AK5" s="393" t="s">
        <v>198</v>
      </c>
      <c r="AL5" s="393"/>
      <c r="AM5" s="62"/>
    </row>
    <row r="6" spans="1:39" ht="17" thickBot="1" x14ac:dyDescent="0.25">
      <c r="A6" s="81"/>
      <c r="B6" s="80" t="s">
        <v>287</v>
      </c>
      <c r="C6" s="80" t="s">
        <v>286</v>
      </c>
      <c r="D6" s="79" t="s">
        <v>197</v>
      </c>
      <c r="E6" s="57" t="s">
        <v>196</v>
      </c>
      <c r="F6" s="56" t="s">
        <v>195</v>
      </c>
      <c r="G6" s="56" t="s">
        <v>196</v>
      </c>
      <c r="H6" s="56" t="s">
        <v>195</v>
      </c>
      <c r="I6" s="55" t="s">
        <v>194</v>
      </c>
      <c r="J6" s="58" t="s">
        <v>196</v>
      </c>
      <c r="K6" s="56" t="s">
        <v>195</v>
      </c>
      <c r="L6" s="56" t="s">
        <v>196</v>
      </c>
      <c r="M6" s="56" t="s">
        <v>195</v>
      </c>
      <c r="N6" s="55" t="s">
        <v>194</v>
      </c>
      <c r="O6" s="58" t="s">
        <v>196</v>
      </c>
      <c r="P6" s="56" t="s">
        <v>195</v>
      </c>
      <c r="Q6" s="56" t="s">
        <v>196</v>
      </c>
      <c r="R6" s="56" t="s">
        <v>195</v>
      </c>
      <c r="S6" s="55" t="s">
        <v>194</v>
      </c>
      <c r="T6" s="58" t="s">
        <v>196</v>
      </c>
      <c r="U6" s="56" t="s">
        <v>195</v>
      </c>
      <c r="V6" s="56" t="s">
        <v>196</v>
      </c>
      <c r="W6" s="56" t="s">
        <v>195</v>
      </c>
      <c r="X6" s="55" t="s">
        <v>194</v>
      </c>
      <c r="Y6" s="57" t="s">
        <v>196</v>
      </c>
      <c r="Z6" s="56" t="s">
        <v>195</v>
      </c>
      <c r="AA6" s="56" t="s">
        <v>196</v>
      </c>
      <c r="AB6" s="56" t="s">
        <v>195</v>
      </c>
      <c r="AC6" s="56" t="s">
        <v>194</v>
      </c>
      <c r="AD6" s="57" t="s">
        <v>196</v>
      </c>
      <c r="AE6" s="56" t="s">
        <v>195</v>
      </c>
      <c r="AF6" s="56" t="s">
        <v>196</v>
      </c>
      <c r="AG6" s="56" t="s">
        <v>195</v>
      </c>
      <c r="AH6" s="56" t="s">
        <v>194</v>
      </c>
      <c r="AI6" s="57" t="s">
        <v>196</v>
      </c>
      <c r="AJ6" s="56" t="s">
        <v>195</v>
      </c>
      <c r="AK6" s="56" t="s">
        <v>196</v>
      </c>
      <c r="AL6" s="56" t="s">
        <v>195</v>
      </c>
      <c r="AM6" s="55" t="s">
        <v>194</v>
      </c>
    </row>
    <row r="7" spans="1:39" ht="17" x14ac:dyDescent="0.2">
      <c r="A7" s="307" t="s">
        <v>193</v>
      </c>
      <c r="B7" s="77" t="s">
        <v>192</v>
      </c>
      <c r="C7" s="76" t="s">
        <v>191</v>
      </c>
      <c r="D7" s="75" t="s">
        <v>190</v>
      </c>
      <c r="E7" s="73">
        <v>10.632999999999999</v>
      </c>
      <c r="F7" s="72">
        <v>1.292</v>
      </c>
      <c r="G7" s="72">
        <v>10.683</v>
      </c>
      <c r="H7" s="72">
        <v>0.97299999999999998</v>
      </c>
      <c r="I7" s="71">
        <v>0.93300000000000005</v>
      </c>
      <c r="J7" s="74">
        <v>11.28</v>
      </c>
      <c r="K7" s="72">
        <v>1.06</v>
      </c>
      <c r="L7" s="72">
        <v>11.606</v>
      </c>
      <c r="M7" s="72">
        <v>0.79300000000000004</v>
      </c>
      <c r="N7" s="71">
        <v>0.49399999999999999</v>
      </c>
      <c r="O7" s="74">
        <v>12.553000000000001</v>
      </c>
      <c r="P7" s="72">
        <v>0.52300000000000002</v>
      </c>
      <c r="Q7" s="72">
        <v>11.71</v>
      </c>
      <c r="R7" s="72">
        <v>0.55700000000000005</v>
      </c>
      <c r="S7" s="71">
        <v>8.0000000000000002E-3</v>
      </c>
      <c r="T7" s="74">
        <v>11.35</v>
      </c>
      <c r="U7" s="72">
        <v>0.68700000000000006</v>
      </c>
      <c r="V7" s="72">
        <v>11.397</v>
      </c>
      <c r="W7" s="72">
        <v>0.45600000000000002</v>
      </c>
      <c r="X7" s="71">
        <v>0.877</v>
      </c>
      <c r="Y7" s="73">
        <v>11.807</v>
      </c>
      <c r="Z7" s="72">
        <v>0.47</v>
      </c>
      <c r="AA7" s="72">
        <v>11.476000000000001</v>
      </c>
      <c r="AB7" s="72">
        <v>0.53900000000000003</v>
      </c>
      <c r="AC7" s="72">
        <v>0.314</v>
      </c>
      <c r="AD7" s="73">
        <v>11.53</v>
      </c>
      <c r="AE7" s="72">
        <v>0.94799999999999995</v>
      </c>
      <c r="AF7" s="72">
        <v>11.529</v>
      </c>
      <c r="AG7" s="72">
        <v>0.64700000000000002</v>
      </c>
      <c r="AH7" s="72">
        <v>0.998</v>
      </c>
      <c r="AI7" s="73">
        <v>11.833</v>
      </c>
      <c r="AJ7" s="72">
        <v>0.34899999999999998</v>
      </c>
      <c r="AK7" s="72">
        <v>10.776999999999999</v>
      </c>
      <c r="AL7" s="72">
        <v>0.95499999999999996</v>
      </c>
      <c r="AM7" s="71">
        <v>2.7E-2</v>
      </c>
    </row>
    <row r="8" spans="1:39" x14ac:dyDescent="0.2">
      <c r="A8" s="308"/>
      <c r="B8" s="68" t="s">
        <v>189</v>
      </c>
      <c r="C8" s="67" t="s">
        <v>188</v>
      </c>
      <c r="D8" s="70" t="s">
        <v>111</v>
      </c>
      <c r="E8" s="64">
        <v>97.510999999999996</v>
      </c>
      <c r="F8" s="63">
        <v>0.42799999999999999</v>
      </c>
      <c r="G8" s="63">
        <v>97.667000000000002</v>
      </c>
      <c r="H8" s="63">
        <v>0.34399999999999997</v>
      </c>
      <c r="I8" s="62">
        <v>0.45200000000000001</v>
      </c>
      <c r="J8" s="65">
        <v>97.244</v>
      </c>
      <c r="K8" s="63">
        <v>0.61499999999999999</v>
      </c>
      <c r="L8" s="63">
        <v>97.456999999999994</v>
      </c>
      <c r="M8" s="63">
        <v>0.32100000000000001</v>
      </c>
      <c r="N8" s="62">
        <v>0.38800000000000001</v>
      </c>
      <c r="O8" s="65">
        <v>97.638000000000005</v>
      </c>
      <c r="P8" s="63">
        <v>0.33800000000000002</v>
      </c>
      <c r="Q8" s="63">
        <v>97.736999999999995</v>
      </c>
      <c r="R8" s="63">
        <v>0.151</v>
      </c>
      <c r="S8" s="62">
        <v>0.46300000000000002</v>
      </c>
      <c r="T8" s="65">
        <v>96.6</v>
      </c>
      <c r="U8" s="63">
        <v>0.81799999999999995</v>
      </c>
      <c r="V8" s="63">
        <v>97.085999999999999</v>
      </c>
      <c r="W8" s="63">
        <v>0.248</v>
      </c>
      <c r="X8" s="62">
        <v>0.14699999999999999</v>
      </c>
      <c r="Y8" s="64">
        <v>97.117000000000004</v>
      </c>
      <c r="Z8" s="63">
        <v>0.79100000000000004</v>
      </c>
      <c r="AA8" s="63">
        <v>97.38</v>
      </c>
      <c r="AB8" s="63">
        <v>0.27700000000000002</v>
      </c>
      <c r="AC8" s="63">
        <v>0.47399999999999998</v>
      </c>
      <c r="AD8" s="64">
        <v>97.516999999999996</v>
      </c>
      <c r="AE8" s="63">
        <v>0.371</v>
      </c>
      <c r="AF8" s="63">
        <v>97.956999999999994</v>
      </c>
      <c r="AG8" s="63">
        <v>0.50600000000000001</v>
      </c>
      <c r="AH8" s="63">
        <v>9.9000000000000005E-2</v>
      </c>
      <c r="AI8" s="64">
        <v>97.316999999999993</v>
      </c>
      <c r="AJ8" s="63">
        <v>0.52300000000000002</v>
      </c>
      <c r="AK8" s="63">
        <v>96.856999999999999</v>
      </c>
      <c r="AL8" s="63">
        <v>0.47899999999999998</v>
      </c>
      <c r="AM8" s="62">
        <v>0.13100000000000001</v>
      </c>
    </row>
    <row r="9" spans="1:39" ht="17" x14ac:dyDescent="0.2">
      <c r="A9" s="308"/>
      <c r="B9" s="68" t="s">
        <v>187</v>
      </c>
      <c r="C9" s="67" t="s">
        <v>186</v>
      </c>
      <c r="D9" s="66" t="s">
        <v>146</v>
      </c>
      <c r="E9" s="64">
        <v>87807.555999999997</v>
      </c>
      <c r="F9" s="63">
        <v>7872.5469999999996</v>
      </c>
      <c r="G9" s="63">
        <v>88876.332999999999</v>
      </c>
      <c r="H9" s="63">
        <v>7107.2219999999998</v>
      </c>
      <c r="I9" s="62">
        <v>0.78900000000000003</v>
      </c>
      <c r="J9" s="65">
        <v>89469.778000000006</v>
      </c>
      <c r="K9" s="63">
        <v>6002.0150000000003</v>
      </c>
      <c r="L9" s="63">
        <v>91300.285999999993</v>
      </c>
      <c r="M9" s="63">
        <v>3983.1660000000002</v>
      </c>
      <c r="N9" s="62">
        <v>0.47699999999999998</v>
      </c>
      <c r="O9" s="65">
        <v>96825.25</v>
      </c>
      <c r="P9" s="63">
        <v>2859.07</v>
      </c>
      <c r="Q9" s="63">
        <v>92385.5</v>
      </c>
      <c r="R9" s="63">
        <v>2924.143</v>
      </c>
      <c r="S9" s="62">
        <v>8.0000000000000002E-3</v>
      </c>
      <c r="T9" s="65">
        <v>86617</v>
      </c>
      <c r="U9" s="63">
        <v>4442.1450000000004</v>
      </c>
      <c r="V9" s="63">
        <v>86804.570999999996</v>
      </c>
      <c r="W9" s="63">
        <v>3057.1089999999999</v>
      </c>
      <c r="X9" s="62">
        <v>0.92500000000000004</v>
      </c>
      <c r="Y9" s="64">
        <v>93165.667000000001</v>
      </c>
      <c r="Z9" s="63">
        <v>2482.1239999999998</v>
      </c>
      <c r="AA9" s="63">
        <v>92696.8</v>
      </c>
      <c r="AB9" s="63">
        <v>3364.81</v>
      </c>
      <c r="AC9" s="63">
        <v>0.80300000000000005</v>
      </c>
      <c r="AD9" s="64">
        <v>91198</v>
      </c>
      <c r="AE9" s="63">
        <v>5610.9740000000002</v>
      </c>
      <c r="AF9" s="63">
        <v>91910.285999999993</v>
      </c>
      <c r="AG9" s="63">
        <v>3087.2190000000001</v>
      </c>
      <c r="AH9" s="63">
        <v>0.78900000000000003</v>
      </c>
      <c r="AI9" s="64">
        <v>90834</v>
      </c>
      <c r="AJ9" s="63">
        <v>1759.1079999999999</v>
      </c>
      <c r="AK9" s="63">
        <v>84340.285999999993</v>
      </c>
      <c r="AL9" s="63">
        <v>5689.3639999999996</v>
      </c>
      <c r="AM9" s="62">
        <v>2.3E-2</v>
      </c>
    </row>
    <row r="10" spans="1:39" x14ac:dyDescent="0.2">
      <c r="A10" s="308"/>
      <c r="B10" s="68" t="s">
        <v>15</v>
      </c>
      <c r="C10" s="67" t="s">
        <v>185</v>
      </c>
      <c r="D10" s="66" t="s">
        <v>131</v>
      </c>
      <c r="E10" s="64">
        <v>16.044</v>
      </c>
      <c r="F10" s="63">
        <v>1.702</v>
      </c>
      <c r="G10" s="63">
        <v>16.100000000000001</v>
      </c>
      <c r="H10" s="63">
        <v>1.319</v>
      </c>
      <c r="I10" s="62">
        <v>0.94499999999999995</v>
      </c>
      <c r="J10" s="65">
        <v>16</v>
      </c>
      <c r="K10" s="63">
        <v>1.407</v>
      </c>
      <c r="L10" s="63">
        <v>15.885999999999999</v>
      </c>
      <c r="M10" s="63">
        <v>1.171</v>
      </c>
      <c r="N10" s="62">
        <v>0.86199999999999999</v>
      </c>
      <c r="O10" s="65">
        <v>17.574999999999999</v>
      </c>
      <c r="P10" s="63">
        <v>0.66300000000000003</v>
      </c>
      <c r="Q10" s="63">
        <v>15.775</v>
      </c>
      <c r="R10" s="63">
        <v>0.64500000000000002</v>
      </c>
      <c r="S10" s="78">
        <v>7.7899999999999996E-5</v>
      </c>
      <c r="T10" s="65">
        <v>16.25</v>
      </c>
      <c r="U10" s="63">
        <v>1.1399999999999999</v>
      </c>
      <c r="V10" s="63">
        <v>15.714</v>
      </c>
      <c r="W10" s="63">
        <v>0.78200000000000003</v>
      </c>
      <c r="X10" s="62">
        <v>0.30399999999999999</v>
      </c>
      <c r="Y10" s="64">
        <v>16.632999999999999</v>
      </c>
      <c r="Z10" s="63">
        <v>0.65</v>
      </c>
      <c r="AA10" s="63">
        <v>16.36</v>
      </c>
      <c r="AB10" s="63">
        <v>0.60699999999999998</v>
      </c>
      <c r="AC10" s="63">
        <v>0.49</v>
      </c>
      <c r="AD10" s="64">
        <v>16.266999999999999</v>
      </c>
      <c r="AE10" s="63">
        <v>1.2110000000000001</v>
      </c>
      <c r="AF10" s="63">
        <v>16.170999999999999</v>
      </c>
      <c r="AG10" s="63">
        <v>0.98899999999999999</v>
      </c>
      <c r="AH10" s="63">
        <v>0.88100000000000001</v>
      </c>
      <c r="AI10" s="64">
        <v>16.632999999999999</v>
      </c>
      <c r="AJ10" s="63">
        <v>0.68600000000000005</v>
      </c>
      <c r="AK10" s="63">
        <v>14.971</v>
      </c>
      <c r="AL10" s="63">
        <v>1.2509999999999999</v>
      </c>
      <c r="AM10" s="62">
        <v>1.2999999999999999E-2</v>
      </c>
    </row>
    <row r="11" spans="1:39" x14ac:dyDescent="0.2">
      <c r="A11" s="308"/>
      <c r="B11" s="68" t="s">
        <v>16</v>
      </c>
      <c r="C11" s="67" t="s">
        <v>184</v>
      </c>
      <c r="D11" s="66" t="s">
        <v>111</v>
      </c>
      <c r="E11" s="64">
        <v>49.088999999999999</v>
      </c>
      <c r="F11" s="63">
        <v>5.8019999999999996</v>
      </c>
      <c r="G11" s="63">
        <v>49.1</v>
      </c>
      <c r="H11" s="63">
        <v>4.7679999999999998</v>
      </c>
      <c r="I11" s="62">
        <v>0.997</v>
      </c>
      <c r="J11" s="65">
        <v>53.8</v>
      </c>
      <c r="K11" s="63">
        <v>4.625</v>
      </c>
      <c r="L11" s="63">
        <v>54.228999999999999</v>
      </c>
      <c r="M11" s="63">
        <v>3.7759999999999998</v>
      </c>
      <c r="N11" s="62">
        <v>0.84099999999999997</v>
      </c>
      <c r="O11" s="65">
        <v>57.075000000000003</v>
      </c>
      <c r="P11" s="63">
        <v>2.5569999999999999</v>
      </c>
      <c r="Q11" s="63">
        <v>51.65</v>
      </c>
      <c r="R11" s="63">
        <v>2.0609999999999999</v>
      </c>
      <c r="S11" s="78">
        <v>4.0299999999999998E-4</v>
      </c>
      <c r="T11" s="65">
        <v>53.55</v>
      </c>
      <c r="U11" s="63">
        <v>3.1</v>
      </c>
      <c r="V11" s="63">
        <v>52.143000000000001</v>
      </c>
      <c r="W11" s="63">
        <v>2.2469999999999999</v>
      </c>
      <c r="X11" s="62">
        <v>0.32900000000000001</v>
      </c>
      <c r="Y11" s="64">
        <v>54.433</v>
      </c>
      <c r="Z11" s="63">
        <v>2.375</v>
      </c>
      <c r="AA11" s="63">
        <v>53</v>
      </c>
      <c r="AB11" s="63">
        <v>2.3620000000000001</v>
      </c>
      <c r="AC11" s="63">
        <v>0.34499999999999997</v>
      </c>
      <c r="AD11" s="64">
        <v>51.7</v>
      </c>
      <c r="AE11" s="63">
        <v>4.0919999999999996</v>
      </c>
      <c r="AF11" s="63">
        <v>51.542999999999999</v>
      </c>
      <c r="AG11" s="63">
        <v>2.8559999999999999</v>
      </c>
      <c r="AH11" s="63">
        <v>0.93899999999999995</v>
      </c>
      <c r="AI11" s="64">
        <v>54.067</v>
      </c>
      <c r="AJ11" s="63">
        <v>2.0339999999999998</v>
      </c>
      <c r="AK11" s="63">
        <v>48.713999999999999</v>
      </c>
      <c r="AL11" s="63">
        <v>3.8210000000000002</v>
      </c>
      <c r="AM11" s="62">
        <v>0.01</v>
      </c>
    </row>
    <row r="12" spans="1:39" x14ac:dyDescent="0.2">
      <c r="A12" s="308"/>
      <c r="B12" s="68" t="s">
        <v>17</v>
      </c>
      <c r="C12" s="67" t="s">
        <v>183</v>
      </c>
      <c r="D12" s="70" t="s">
        <v>182</v>
      </c>
      <c r="E12" s="64">
        <v>46.210999999999999</v>
      </c>
      <c r="F12" s="63">
        <v>0.71099999999999997</v>
      </c>
      <c r="G12" s="63">
        <v>45.95</v>
      </c>
      <c r="H12" s="63">
        <v>0.29499999999999998</v>
      </c>
      <c r="I12" s="62">
        <v>0.34699999999999998</v>
      </c>
      <c r="J12" s="65">
        <v>47.744</v>
      </c>
      <c r="K12" s="63">
        <v>0.96199999999999997</v>
      </c>
      <c r="L12" s="63">
        <v>46.728999999999999</v>
      </c>
      <c r="M12" s="63">
        <v>0.25</v>
      </c>
      <c r="N12" s="62">
        <v>1.2999999999999999E-2</v>
      </c>
      <c r="O12" s="65">
        <v>45.475000000000001</v>
      </c>
      <c r="P12" s="63">
        <v>0.59499999999999997</v>
      </c>
      <c r="Q12" s="63">
        <v>44.125</v>
      </c>
      <c r="R12" s="63">
        <v>1.111</v>
      </c>
      <c r="S12" s="62">
        <v>1.2E-2</v>
      </c>
      <c r="T12" s="65">
        <v>47.237000000000002</v>
      </c>
      <c r="U12" s="63">
        <v>0.621</v>
      </c>
      <c r="V12" s="63">
        <v>45.743000000000002</v>
      </c>
      <c r="W12" s="63">
        <v>0.872</v>
      </c>
      <c r="X12" s="62">
        <v>3.0000000000000001E-3</v>
      </c>
      <c r="Y12" s="64">
        <v>46.1</v>
      </c>
      <c r="Z12" s="63">
        <v>0.50600000000000001</v>
      </c>
      <c r="AA12" s="63">
        <v>46.2</v>
      </c>
      <c r="AB12" s="63">
        <v>0.71099999999999997</v>
      </c>
      <c r="AC12" s="63">
        <v>0.79900000000000004</v>
      </c>
      <c r="AD12" s="64">
        <v>44.866999999999997</v>
      </c>
      <c r="AE12" s="63">
        <v>1.169</v>
      </c>
      <c r="AF12" s="63">
        <v>44.743000000000002</v>
      </c>
      <c r="AG12" s="63">
        <v>0.66500000000000004</v>
      </c>
      <c r="AH12" s="63">
        <v>0.82399999999999995</v>
      </c>
      <c r="AI12" s="64">
        <v>45.633000000000003</v>
      </c>
      <c r="AJ12" s="63">
        <v>0.77600000000000002</v>
      </c>
      <c r="AK12" s="63">
        <v>45.228999999999999</v>
      </c>
      <c r="AL12" s="63">
        <v>0.86899999999999999</v>
      </c>
      <c r="AM12" s="62">
        <v>0.39400000000000002</v>
      </c>
    </row>
    <row r="13" spans="1:39" x14ac:dyDescent="0.2">
      <c r="A13" s="308"/>
      <c r="B13" s="68" t="s">
        <v>18</v>
      </c>
      <c r="C13" s="67" t="s">
        <v>181</v>
      </c>
      <c r="D13" s="70" t="s">
        <v>176</v>
      </c>
      <c r="E13" s="64">
        <v>15.156000000000001</v>
      </c>
      <c r="F13" s="63">
        <v>0.35699999999999998</v>
      </c>
      <c r="G13" s="63">
        <v>15.132999999999999</v>
      </c>
      <c r="H13" s="63">
        <v>0.23400000000000001</v>
      </c>
      <c r="I13" s="62">
        <v>0.88700000000000001</v>
      </c>
      <c r="J13" s="65">
        <v>14.156000000000001</v>
      </c>
      <c r="K13" s="63">
        <v>0.317</v>
      </c>
      <c r="L13" s="63">
        <v>13.7</v>
      </c>
      <c r="M13" s="63">
        <v>0.153</v>
      </c>
      <c r="N13" s="62">
        <v>3.0000000000000001E-3</v>
      </c>
      <c r="O13" s="65">
        <v>14</v>
      </c>
      <c r="P13" s="63">
        <v>0.185</v>
      </c>
      <c r="Q13" s="63">
        <v>13.488</v>
      </c>
      <c r="R13" s="63">
        <v>0.46100000000000002</v>
      </c>
      <c r="S13" s="62">
        <v>1.7000000000000001E-2</v>
      </c>
      <c r="T13" s="65">
        <v>14.311999999999999</v>
      </c>
      <c r="U13" s="63">
        <v>0.318</v>
      </c>
      <c r="V13" s="63">
        <v>13.786</v>
      </c>
      <c r="W13" s="63">
        <v>0.44500000000000001</v>
      </c>
      <c r="X13" s="62">
        <v>2.5000000000000001E-2</v>
      </c>
      <c r="Y13" s="64">
        <v>14.05</v>
      </c>
      <c r="Z13" s="63">
        <v>0.24299999999999999</v>
      </c>
      <c r="AA13" s="63">
        <v>14.24</v>
      </c>
      <c r="AB13" s="63">
        <v>0.313</v>
      </c>
      <c r="AC13" s="63">
        <v>0.30199999999999999</v>
      </c>
      <c r="AD13" s="64">
        <v>14.15</v>
      </c>
      <c r="AE13" s="63">
        <v>0.45900000000000002</v>
      </c>
      <c r="AF13" s="63">
        <v>14</v>
      </c>
      <c r="AG13" s="63">
        <v>0.316</v>
      </c>
      <c r="AH13" s="63">
        <v>0.51800000000000002</v>
      </c>
      <c r="AI13" s="64">
        <v>14.067</v>
      </c>
      <c r="AJ13" s="63">
        <v>0.25</v>
      </c>
      <c r="AK13" s="63">
        <v>13.856999999999999</v>
      </c>
      <c r="AL13" s="63">
        <v>0.32600000000000001</v>
      </c>
      <c r="AM13" s="62">
        <v>0.217</v>
      </c>
    </row>
    <row r="14" spans="1:39" x14ac:dyDescent="0.2">
      <c r="A14" s="308"/>
      <c r="B14" s="68" t="s">
        <v>180</v>
      </c>
      <c r="C14" s="67" t="s">
        <v>179</v>
      </c>
      <c r="D14" s="66" t="s">
        <v>131</v>
      </c>
      <c r="E14" s="64">
        <v>32.777999999999999</v>
      </c>
      <c r="F14" s="63">
        <v>0.48699999999999999</v>
      </c>
      <c r="G14" s="63">
        <v>32.9</v>
      </c>
      <c r="H14" s="63">
        <v>0.68400000000000005</v>
      </c>
      <c r="I14" s="62">
        <v>0.71499999999999997</v>
      </c>
      <c r="J14" s="65">
        <v>29.632999999999999</v>
      </c>
      <c r="K14" s="63">
        <v>0.255</v>
      </c>
      <c r="L14" s="63">
        <v>29.286000000000001</v>
      </c>
      <c r="M14" s="63">
        <v>0.23400000000000001</v>
      </c>
      <c r="N14" s="62">
        <v>1.4E-2</v>
      </c>
      <c r="O14" s="65">
        <v>30.774999999999999</v>
      </c>
      <c r="P14" s="63">
        <v>0.34899999999999998</v>
      </c>
      <c r="Q14" s="63">
        <v>30.5</v>
      </c>
      <c r="R14" s="63">
        <v>0.55500000000000005</v>
      </c>
      <c r="S14" s="62">
        <v>0.25900000000000001</v>
      </c>
      <c r="T14" s="65">
        <v>30.288</v>
      </c>
      <c r="U14" s="63">
        <v>0.93899999999999995</v>
      </c>
      <c r="V14" s="63">
        <v>30.157</v>
      </c>
      <c r="W14" s="63">
        <v>0.45800000000000002</v>
      </c>
      <c r="X14" s="62">
        <v>0.73499999999999999</v>
      </c>
      <c r="Y14" s="64">
        <v>30.55</v>
      </c>
      <c r="Z14" s="63">
        <v>0.63500000000000001</v>
      </c>
      <c r="AA14" s="63">
        <v>30.82</v>
      </c>
      <c r="AB14" s="63">
        <v>0.249</v>
      </c>
      <c r="AC14" s="63">
        <v>0.372</v>
      </c>
      <c r="AD14" s="64">
        <v>31.533000000000001</v>
      </c>
      <c r="AE14" s="63">
        <v>0.46800000000000003</v>
      </c>
      <c r="AF14" s="63">
        <v>31.257000000000001</v>
      </c>
      <c r="AG14" s="63">
        <v>0.46899999999999997</v>
      </c>
      <c r="AH14" s="63">
        <v>0.312</v>
      </c>
      <c r="AI14" s="64">
        <v>30.8</v>
      </c>
      <c r="AJ14" s="63">
        <v>0.35799999999999998</v>
      </c>
      <c r="AK14" s="63">
        <v>30.686</v>
      </c>
      <c r="AL14" s="63">
        <v>0.254</v>
      </c>
      <c r="AM14" s="62">
        <v>0.53</v>
      </c>
    </row>
    <row r="15" spans="1:39" x14ac:dyDescent="0.2">
      <c r="A15" s="308"/>
      <c r="B15" s="68" t="s">
        <v>178</v>
      </c>
      <c r="C15" s="67" t="s">
        <v>177</v>
      </c>
      <c r="D15" s="70" t="s">
        <v>176</v>
      </c>
      <c r="E15" s="64">
        <v>14.032999999999999</v>
      </c>
      <c r="F15" s="63">
        <v>0.224</v>
      </c>
      <c r="G15" s="63">
        <v>14</v>
      </c>
      <c r="H15" s="63">
        <v>0.14099999999999999</v>
      </c>
      <c r="I15" s="62">
        <v>0.72899999999999998</v>
      </c>
      <c r="J15" s="65">
        <v>13.532999999999999</v>
      </c>
      <c r="K15" s="63">
        <v>0.224</v>
      </c>
      <c r="L15" s="63">
        <v>13.257</v>
      </c>
      <c r="M15" s="63">
        <v>0.16200000000000001</v>
      </c>
      <c r="N15" s="62">
        <v>1.2999999999999999E-2</v>
      </c>
      <c r="O15" s="65">
        <v>13.425000000000001</v>
      </c>
      <c r="P15" s="63">
        <v>0.158</v>
      </c>
      <c r="Q15" s="63">
        <v>13.025</v>
      </c>
      <c r="R15" s="63">
        <v>0.34100000000000003</v>
      </c>
      <c r="S15" s="62">
        <v>1.2999999999999999E-2</v>
      </c>
      <c r="T15" s="65">
        <v>13.863</v>
      </c>
      <c r="U15" s="63">
        <v>0.16</v>
      </c>
      <c r="V15" s="63">
        <v>13.429</v>
      </c>
      <c r="W15" s="63">
        <v>0.35</v>
      </c>
      <c r="X15" s="62">
        <v>1.6E-2</v>
      </c>
      <c r="Y15" s="64">
        <v>13.583</v>
      </c>
      <c r="Z15" s="63">
        <v>0.183</v>
      </c>
      <c r="AA15" s="63">
        <v>13.7</v>
      </c>
      <c r="AB15" s="63">
        <v>0.23499999999999999</v>
      </c>
      <c r="AC15" s="63">
        <v>0.39300000000000002</v>
      </c>
      <c r="AD15" s="64">
        <v>13.483000000000001</v>
      </c>
      <c r="AE15" s="63">
        <v>0.41199999999999998</v>
      </c>
      <c r="AF15" s="63">
        <v>13.4</v>
      </c>
      <c r="AG15" s="63">
        <v>0.191</v>
      </c>
      <c r="AH15" s="63">
        <v>0.66300000000000003</v>
      </c>
      <c r="AI15" s="64">
        <v>13.782999999999999</v>
      </c>
      <c r="AJ15" s="63">
        <v>0.248</v>
      </c>
      <c r="AK15" s="63">
        <v>13.586</v>
      </c>
      <c r="AL15" s="63">
        <v>0.27900000000000003</v>
      </c>
      <c r="AM15" s="62">
        <v>0.20399999999999999</v>
      </c>
    </row>
    <row r="16" spans="1:39" x14ac:dyDescent="0.2">
      <c r="A16" s="308"/>
      <c r="B16" s="68" t="s">
        <v>19</v>
      </c>
      <c r="C16" s="67" t="s">
        <v>175</v>
      </c>
      <c r="D16" s="66" t="s">
        <v>111</v>
      </c>
      <c r="E16" s="64">
        <v>13.911</v>
      </c>
      <c r="F16" s="63">
        <v>0.77</v>
      </c>
      <c r="G16" s="63">
        <v>13.933</v>
      </c>
      <c r="H16" s="63">
        <v>1.1339999999999999</v>
      </c>
      <c r="I16" s="62">
        <v>0.96799999999999997</v>
      </c>
      <c r="J16" s="65">
        <v>13.489000000000001</v>
      </c>
      <c r="K16" s="63">
        <v>0.59699999999999998</v>
      </c>
      <c r="L16" s="63">
        <v>13.6</v>
      </c>
      <c r="M16" s="63">
        <v>0.71199999999999997</v>
      </c>
      <c r="N16" s="62">
        <v>0.746</v>
      </c>
      <c r="O16" s="65">
        <v>12.688000000000001</v>
      </c>
      <c r="P16" s="63">
        <v>0.35199999999999998</v>
      </c>
      <c r="Q16" s="63">
        <v>13.8</v>
      </c>
      <c r="R16" s="63">
        <v>0.94099999999999995</v>
      </c>
      <c r="S16" s="62">
        <v>1.2E-2</v>
      </c>
      <c r="T16" s="65">
        <v>13.35</v>
      </c>
      <c r="U16" s="63">
        <v>0.63900000000000001</v>
      </c>
      <c r="V16" s="63">
        <v>14.471</v>
      </c>
      <c r="W16" s="63">
        <v>0.46100000000000002</v>
      </c>
      <c r="X16" s="62">
        <v>2E-3</v>
      </c>
      <c r="Y16" s="64">
        <v>12.95</v>
      </c>
      <c r="Z16" s="63">
        <v>0.432</v>
      </c>
      <c r="AA16" s="63">
        <v>13.34</v>
      </c>
      <c r="AB16" s="63">
        <v>0.26100000000000001</v>
      </c>
      <c r="AC16" s="63">
        <v>0.10100000000000001</v>
      </c>
      <c r="AD16" s="64">
        <v>12.433</v>
      </c>
      <c r="AE16" s="63">
        <v>0.378</v>
      </c>
      <c r="AF16" s="63">
        <v>12.871</v>
      </c>
      <c r="AG16" s="63">
        <v>0.33</v>
      </c>
      <c r="AH16" s="63">
        <v>5.0999999999999997E-2</v>
      </c>
      <c r="AI16" s="64">
        <v>12.7</v>
      </c>
      <c r="AJ16" s="63">
        <v>0.502</v>
      </c>
      <c r="AK16" s="63">
        <v>13.686</v>
      </c>
      <c r="AL16" s="63">
        <v>0.51500000000000001</v>
      </c>
      <c r="AM16" s="62">
        <v>5.0000000000000001E-3</v>
      </c>
    </row>
    <row r="17" spans="1:39" ht="17" thickBot="1" x14ac:dyDescent="0.25">
      <c r="A17" s="385"/>
      <c r="B17" s="61" t="s">
        <v>174</v>
      </c>
      <c r="C17" s="60" t="s">
        <v>173</v>
      </c>
      <c r="D17" s="59" t="s">
        <v>131</v>
      </c>
      <c r="E17" s="57">
        <v>1.948</v>
      </c>
      <c r="F17" s="56">
        <v>4.5999999999999999E-2</v>
      </c>
      <c r="G17" s="56">
        <v>1.96</v>
      </c>
      <c r="H17" s="56">
        <v>0.03</v>
      </c>
      <c r="I17" s="55">
        <v>0.54700000000000004</v>
      </c>
      <c r="J17" s="58">
        <v>1.65</v>
      </c>
      <c r="K17" s="56">
        <v>0.06</v>
      </c>
      <c r="L17" s="56">
        <v>1.67</v>
      </c>
      <c r="M17" s="56">
        <v>7.1999999999999995E-2</v>
      </c>
      <c r="N17" s="55">
        <v>0.56599999999999995</v>
      </c>
      <c r="O17" s="58">
        <v>1.694</v>
      </c>
      <c r="P17" s="56">
        <v>6.7000000000000004E-2</v>
      </c>
      <c r="Q17" s="56">
        <v>1.7849999999999999</v>
      </c>
      <c r="R17" s="56">
        <v>9.1999999999999998E-2</v>
      </c>
      <c r="S17" s="55">
        <v>4.1000000000000002E-2</v>
      </c>
      <c r="T17" s="58">
        <v>1.849</v>
      </c>
      <c r="U17" s="56">
        <v>0.08</v>
      </c>
      <c r="V17" s="56">
        <v>1.917</v>
      </c>
      <c r="W17" s="56">
        <v>5.0999999999999997E-2</v>
      </c>
      <c r="X17" s="55">
        <v>6.9000000000000006E-2</v>
      </c>
      <c r="Y17" s="57">
        <v>1.7669999999999999</v>
      </c>
      <c r="Z17" s="56">
        <v>0.02</v>
      </c>
      <c r="AA17" s="56">
        <v>1.79</v>
      </c>
      <c r="AB17" s="56">
        <v>1.9E-2</v>
      </c>
      <c r="AC17" s="56">
        <v>7.5999999999999998E-2</v>
      </c>
      <c r="AD17" s="57">
        <v>1.7470000000000001</v>
      </c>
      <c r="AE17" s="56">
        <v>4.1000000000000002E-2</v>
      </c>
      <c r="AF17" s="56">
        <v>1.746</v>
      </c>
      <c r="AG17" s="56">
        <v>0.02</v>
      </c>
      <c r="AH17" s="56">
        <v>0.96</v>
      </c>
      <c r="AI17" s="57">
        <v>1.83</v>
      </c>
      <c r="AJ17" s="56">
        <v>4.5999999999999999E-2</v>
      </c>
      <c r="AK17" s="56">
        <v>1.881</v>
      </c>
      <c r="AL17" s="56">
        <v>3.9E-2</v>
      </c>
      <c r="AM17" s="55">
        <v>5.8000000000000003E-2</v>
      </c>
    </row>
    <row r="18" spans="1:39" x14ac:dyDescent="0.2">
      <c r="A18" s="309" t="s">
        <v>172</v>
      </c>
      <c r="B18" s="77" t="s">
        <v>171</v>
      </c>
      <c r="C18" s="76" t="s">
        <v>170</v>
      </c>
      <c r="D18" s="75" t="s">
        <v>111</v>
      </c>
      <c r="E18" s="73">
        <v>2.4889999999999999</v>
      </c>
      <c r="F18" s="72">
        <v>0.42799999999999999</v>
      </c>
      <c r="G18" s="72">
        <v>2.3330000000000002</v>
      </c>
      <c r="H18" s="72">
        <v>0.34399999999999997</v>
      </c>
      <c r="I18" s="71">
        <v>0.45200000000000001</v>
      </c>
      <c r="J18" s="74">
        <v>2.7559999999999998</v>
      </c>
      <c r="K18" s="72">
        <v>0.61499999999999999</v>
      </c>
      <c r="L18" s="72">
        <v>2.5430000000000001</v>
      </c>
      <c r="M18" s="72">
        <v>0.32100000000000001</v>
      </c>
      <c r="N18" s="71">
        <v>0.38800000000000001</v>
      </c>
      <c r="O18" s="74">
        <v>2.3620000000000001</v>
      </c>
      <c r="P18" s="72">
        <v>0.33800000000000002</v>
      </c>
      <c r="Q18" s="72">
        <v>2.2629999999999999</v>
      </c>
      <c r="R18" s="72">
        <v>0.151</v>
      </c>
      <c r="S18" s="71">
        <v>0.46300000000000002</v>
      </c>
      <c r="T18" s="74">
        <v>3.4</v>
      </c>
      <c r="U18" s="72">
        <v>0.81799999999999995</v>
      </c>
      <c r="V18" s="72">
        <v>2.9140000000000001</v>
      </c>
      <c r="W18" s="72">
        <v>0.248</v>
      </c>
      <c r="X18" s="71">
        <v>0.14699999999999999</v>
      </c>
      <c r="Y18" s="73">
        <v>2.883</v>
      </c>
      <c r="Z18" s="72">
        <v>0.79100000000000004</v>
      </c>
      <c r="AA18" s="72">
        <v>2.62</v>
      </c>
      <c r="AB18" s="72">
        <v>0.27700000000000002</v>
      </c>
      <c r="AC18" s="72">
        <v>0.47399999999999998</v>
      </c>
      <c r="AD18" s="73">
        <v>2.4830000000000001</v>
      </c>
      <c r="AE18" s="72">
        <v>0.371</v>
      </c>
      <c r="AF18" s="72">
        <v>2.0430000000000001</v>
      </c>
      <c r="AG18" s="72">
        <v>0.50600000000000001</v>
      </c>
      <c r="AH18" s="72">
        <v>9.9000000000000005E-2</v>
      </c>
      <c r="AI18" s="73">
        <v>2.6829999999999998</v>
      </c>
      <c r="AJ18" s="72">
        <v>0.52300000000000002</v>
      </c>
      <c r="AK18" s="72">
        <v>3.1429999999999998</v>
      </c>
      <c r="AL18" s="72">
        <v>0.47899999999999998</v>
      </c>
      <c r="AM18" s="71">
        <v>0.13100000000000001</v>
      </c>
    </row>
    <row r="19" spans="1:39" ht="17" x14ac:dyDescent="0.2">
      <c r="A19" s="310"/>
      <c r="B19" s="68" t="s">
        <v>169</v>
      </c>
      <c r="C19" s="67" t="s">
        <v>168</v>
      </c>
      <c r="D19" s="66" t="s">
        <v>146</v>
      </c>
      <c r="E19" s="64">
        <v>262.57799999999997</v>
      </c>
      <c r="F19" s="63">
        <v>41.552</v>
      </c>
      <c r="G19" s="63">
        <v>247.1</v>
      </c>
      <c r="H19" s="63">
        <v>27.350999999999999</v>
      </c>
      <c r="I19" s="62">
        <v>0.4</v>
      </c>
      <c r="J19" s="65">
        <v>308.06700000000001</v>
      </c>
      <c r="K19" s="63">
        <v>58.24</v>
      </c>
      <c r="L19" s="63">
        <v>293.39999999999998</v>
      </c>
      <c r="M19" s="63">
        <v>23.007000000000001</v>
      </c>
      <c r="N19" s="62">
        <v>0.505</v>
      </c>
      <c r="O19" s="65">
        <v>295.2</v>
      </c>
      <c r="P19" s="63">
        <v>47.040999999999997</v>
      </c>
      <c r="Q19" s="63">
        <v>266.67500000000001</v>
      </c>
      <c r="R19" s="63">
        <v>25.373999999999999</v>
      </c>
      <c r="S19" s="62">
        <v>0.16</v>
      </c>
      <c r="T19" s="65">
        <v>381.3</v>
      </c>
      <c r="U19" s="63">
        <v>70.161000000000001</v>
      </c>
      <c r="V19" s="63">
        <v>332.77100000000002</v>
      </c>
      <c r="W19" s="63">
        <v>28.343</v>
      </c>
      <c r="X19" s="62">
        <v>0.104</v>
      </c>
      <c r="Y19" s="64">
        <v>340.63299999999998</v>
      </c>
      <c r="Z19" s="63">
        <v>97.715000000000003</v>
      </c>
      <c r="AA19" s="63">
        <v>298.36</v>
      </c>
      <c r="AB19" s="63">
        <v>38.164999999999999</v>
      </c>
      <c r="AC19" s="63">
        <v>0.36399999999999999</v>
      </c>
      <c r="AD19" s="64">
        <v>285.767</v>
      </c>
      <c r="AE19" s="63">
        <v>44.698999999999998</v>
      </c>
      <c r="AF19" s="63">
        <v>237.114</v>
      </c>
      <c r="AG19" s="63">
        <v>63.345999999999997</v>
      </c>
      <c r="AH19" s="63">
        <v>0.13500000000000001</v>
      </c>
      <c r="AI19" s="64">
        <v>317.16699999999997</v>
      </c>
      <c r="AJ19" s="63">
        <v>67.323999999999998</v>
      </c>
      <c r="AK19" s="63">
        <v>337</v>
      </c>
      <c r="AL19" s="63">
        <v>33.136000000000003</v>
      </c>
      <c r="AM19" s="62">
        <v>0.53200000000000003</v>
      </c>
    </row>
    <row r="20" spans="1:39" x14ac:dyDescent="0.2">
      <c r="A20" s="310"/>
      <c r="B20" s="68" t="s">
        <v>167</v>
      </c>
      <c r="C20" s="67" t="s">
        <v>166</v>
      </c>
      <c r="D20" s="70" t="s">
        <v>165</v>
      </c>
      <c r="E20" s="64">
        <v>55.933</v>
      </c>
      <c r="F20" s="63">
        <v>1.0780000000000001</v>
      </c>
      <c r="G20" s="63">
        <v>56.567</v>
      </c>
      <c r="H20" s="63">
        <v>0.91800000000000004</v>
      </c>
      <c r="I20" s="62">
        <v>0.246</v>
      </c>
      <c r="J20" s="65">
        <v>58.889000000000003</v>
      </c>
      <c r="K20" s="63">
        <v>0.92300000000000004</v>
      </c>
      <c r="L20" s="63">
        <v>57.957000000000001</v>
      </c>
      <c r="M20" s="63">
        <v>0.92500000000000004</v>
      </c>
      <c r="N20" s="62">
        <v>6.7000000000000004E-2</v>
      </c>
      <c r="O20" s="65">
        <v>58.311999999999998</v>
      </c>
      <c r="P20" s="63">
        <v>1.3120000000000001</v>
      </c>
      <c r="Q20" s="63">
        <v>57.375</v>
      </c>
      <c r="R20" s="63">
        <v>1.0649999999999999</v>
      </c>
      <c r="S20" s="62">
        <v>0.14000000000000001</v>
      </c>
      <c r="T20" s="65">
        <v>58.012999999999998</v>
      </c>
      <c r="U20" s="63">
        <v>1.2909999999999999</v>
      </c>
      <c r="V20" s="63">
        <v>58.085999999999999</v>
      </c>
      <c r="W20" s="63">
        <v>2.2480000000000002</v>
      </c>
      <c r="X20" s="62">
        <v>0.94099999999999995</v>
      </c>
      <c r="Y20" s="64">
        <v>57.683</v>
      </c>
      <c r="Z20" s="63">
        <v>0.96599999999999997</v>
      </c>
      <c r="AA20" s="63">
        <v>57.72</v>
      </c>
      <c r="AB20" s="63">
        <v>1.0229999999999999</v>
      </c>
      <c r="AC20" s="63">
        <v>0.95299999999999996</v>
      </c>
      <c r="AD20" s="64">
        <v>57.567</v>
      </c>
      <c r="AE20" s="63">
        <v>1.2010000000000001</v>
      </c>
      <c r="AF20" s="63">
        <v>56.9</v>
      </c>
      <c r="AG20" s="63">
        <v>1.347</v>
      </c>
      <c r="AH20" s="63">
        <v>0.36599999999999999</v>
      </c>
      <c r="AI20" s="64">
        <v>55.033000000000001</v>
      </c>
      <c r="AJ20" s="63">
        <v>2.254</v>
      </c>
      <c r="AK20" s="63">
        <v>56.514000000000003</v>
      </c>
      <c r="AL20" s="63">
        <v>0.56699999999999995</v>
      </c>
      <c r="AM20" s="62">
        <v>0.17199999999999999</v>
      </c>
    </row>
    <row r="21" spans="1:39" x14ac:dyDescent="0.2">
      <c r="A21" s="310"/>
      <c r="B21" s="68" t="s">
        <v>164</v>
      </c>
      <c r="C21" s="67" t="s">
        <v>163</v>
      </c>
      <c r="D21" s="70" t="s">
        <v>162</v>
      </c>
      <c r="E21" s="64">
        <v>26.122</v>
      </c>
      <c r="F21" s="63">
        <v>0.435</v>
      </c>
      <c r="G21" s="63">
        <v>25.983000000000001</v>
      </c>
      <c r="H21" s="63">
        <v>0.31900000000000001</v>
      </c>
      <c r="I21" s="62">
        <v>0.48899999999999999</v>
      </c>
      <c r="J21" s="65">
        <v>25.911000000000001</v>
      </c>
      <c r="K21" s="63">
        <v>0.13600000000000001</v>
      </c>
      <c r="L21" s="63">
        <v>25.5</v>
      </c>
      <c r="M21" s="63">
        <v>0.32100000000000001</v>
      </c>
      <c r="N21" s="62">
        <v>1.4E-2</v>
      </c>
      <c r="O21" s="65">
        <v>25.425000000000001</v>
      </c>
      <c r="P21" s="63">
        <v>0.32</v>
      </c>
      <c r="Q21" s="63">
        <v>24.9</v>
      </c>
      <c r="R21" s="63">
        <v>0.34200000000000003</v>
      </c>
      <c r="S21" s="62">
        <v>7.0000000000000001E-3</v>
      </c>
      <c r="T21" s="65">
        <v>28.012</v>
      </c>
      <c r="U21" s="63">
        <v>0.50800000000000001</v>
      </c>
      <c r="V21" s="63">
        <v>27.9</v>
      </c>
      <c r="W21" s="63">
        <v>0.52300000000000002</v>
      </c>
      <c r="X21" s="62">
        <v>0.68100000000000005</v>
      </c>
      <c r="Y21" s="64">
        <v>26.283000000000001</v>
      </c>
      <c r="Z21" s="63">
        <v>0.376</v>
      </c>
      <c r="AA21" s="63">
        <v>26.34</v>
      </c>
      <c r="AB21" s="63">
        <v>0.26100000000000001</v>
      </c>
      <c r="AC21" s="63">
        <v>0.77600000000000002</v>
      </c>
      <c r="AD21" s="64">
        <v>25.55</v>
      </c>
      <c r="AE21" s="63">
        <v>0.39400000000000002</v>
      </c>
      <c r="AF21" s="63">
        <v>25.571000000000002</v>
      </c>
      <c r="AG21" s="63">
        <v>0.29299999999999998</v>
      </c>
      <c r="AH21" s="63">
        <v>0.91500000000000004</v>
      </c>
      <c r="AI21" s="64">
        <v>28.6</v>
      </c>
      <c r="AJ21" s="63">
        <v>0.40500000000000003</v>
      </c>
      <c r="AK21" s="63">
        <v>28.513999999999999</v>
      </c>
      <c r="AL21" s="63">
        <v>0.32400000000000001</v>
      </c>
      <c r="AM21" s="62">
        <v>0.68600000000000005</v>
      </c>
    </row>
    <row r="22" spans="1:39" x14ac:dyDescent="0.2">
      <c r="A22" s="310"/>
      <c r="B22" s="68" t="s">
        <v>161</v>
      </c>
      <c r="C22" s="67" t="s">
        <v>160</v>
      </c>
      <c r="D22" s="70" t="s">
        <v>159</v>
      </c>
      <c r="E22" s="64">
        <v>14.444000000000001</v>
      </c>
      <c r="F22" s="63">
        <v>0.371</v>
      </c>
      <c r="G22" s="63">
        <v>14.516999999999999</v>
      </c>
      <c r="H22" s="63">
        <v>0.17199999999999999</v>
      </c>
      <c r="I22" s="62">
        <v>0.621</v>
      </c>
      <c r="J22" s="65">
        <v>15.010999999999999</v>
      </c>
      <c r="K22" s="63">
        <v>0.28899999999999998</v>
      </c>
      <c r="L22" s="63">
        <v>14.529</v>
      </c>
      <c r="M22" s="63">
        <v>0.32500000000000001</v>
      </c>
      <c r="N22" s="62">
        <v>8.9999999999999993E-3</v>
      </c>
      <c r="O22" s="65">
        <v>14.625</v>
      </c>
      <c r="P22" s="63">
        <v>0.22500000000000001</v>
      </c>
      <c r="Q22" s="63">
        <v>14.074999999999999</v>
      </c>
      <c r="R22" s="63">
        <v>0.29199999999999998</v>
      </c>
      <c r="S22" s="62">
        <v>1E-3</v>
      </c>
      <c r="T22" s="65">
        <v>16.125</v>
      </c>
      <c r="U22" s="63">
        <v>0.52800000000000002</v>
      </c>
      <c r="V22" s="63">
        <v>16.042999999999999</v>
      </c>
      <c r="W22" s="63">
        <v>0.89200000000000002</v>
      </c>
      <c r="X22" s="62">
        <v>0.83599999999999997</v>
      </c>
      <c r="Y22" s="64">
        <v>14.95</v>
      </c>
      <c r="Z22" s="63">
        <v>0.432</v>
      </c>
      <c r="AA22" s="63">
        <v>15.02</v>
      </c>
      <c r="AB22" s="63">
        <v>0.38300000000000001</v>
      </c>
      <c r="AC22" s="63">
        <v>0.78300000000000003</v>
      </c>
      <c r="AD22" s="64">
        <v>14.567</v>
      </c>
      <c r="AE22" s="63">
        <v>0.52400000000000002</v>
      </c>
      <c r="AF22" s="63">
        <v>14.385999999999999</v>
      </c>
      <c r="AG22" s="63">
        <v>0.434</v>
      </c>
      <c r="AH22" s="63">
        <v>0.51800000000000002</v>
      </c>
      <c r="AI22" s="64">
        <v>15.683</v>
      </c>
      <c r="AJ22" s="63">
        <v>0.621</v>
      </c>
      <c r="AK22" s="63">
        <v>16.042999999999999</v>
      </c>
      <c r="AL22" s="63">
        <v>0.315</v>
      </c>
      <c r="AM22" s="62">
        <v>0.23899999999999999</v>
      </c>
    </row>
    <row r="23" spans="1:39" x14ac:dyDescent="0.2">
      <c r="A23" s="310"/>
      <c r="B23" s="68" t="s">
        <v>158</v>
      </c>
      <c r="C23" s="67" t="s">
        <v>157</v>
      </c>
      <c r="D23" s="66" t="s">
        <v>111</v>
      </c>
      <c r="E23" s="64">
        <v>65.400000000000006</v>
      </c>
      <c r="F23" s="63">
        <v>5.202</v>
      </c>
      <c r="G23" s="63">
        <v>67.117000000000004</v>
      </c>
      <c r="H23" s="63">
        <v>3.0840000000000001</v>
      </c>
      <c r="I23" s="62">
        <v>0.438</v>
      </c>
      <c r="J23" s="65">
        <v>59</v>
      </c>
      <c r="K23" s="63">
        <v>5.4690000000000003</v>
      </c>
      <c r="L23" s="63">
        <v>59.286000000000001</v>
      </c>
      <c r="M23" s="63">
        <v>5.7510000000000003</v>
      </c>
      <c r="N23" s="62">
        <v>0.92100000000000004</v>
      </c>
      <c r="O23" s="65">
        <v>79.924999999999997</v>
      </c>
      <c r="P23" s="63">
        <v>5.25</v>
      </c>
      <c r="Q23" s="63">
        <v>77.575000000000003</v>
      </c>
      <c r="R23" s="63">
        <v>4.5750000000000002</v>
      </c>
      <c r="S23" s="62">
        <v>0.35599999999999998</v>
      </c>
      <c r="T23" s="65">
        <v>56.05</v>
      </c>
      <c r="U23" s="63">
        <v>4.3650000000000002</v>
      </c>
      <c r="V23" s="63">
        <v>52.128999999999998</v>
      </c>
      <c r="W23" s="63">
        <v>4.6539999999999999</v>
      </c>
      <c r="X23" s="62">
        <v>0.11899999999999999</v>
      </c>
      <c r="Y23" s="64">
        <v>72.983000000000004</v>
      </c>
      <c r="Z23" s="63">
        <v>6.09</v>
      </c>
      <c r="AA23" s="63">
        <v>73.78</v>
      </c>
      <c r="AB23" s="63">
        <v>3.5630000000000002</v>
      </c>
      <c r="AC23" s="63">
        <v>0.79400000000000004</v>
      </c>
      <c r="AD23" s="64">
        <v>80.5</v>
      </c>
      <c r="AE23" s="63">
        <v>2.585</v>
      </c>
      <c r="AF23" s="63">
        <v>77.143000000000001</v>
      </c>
      <c r="AG23" s="63">
        <v>1.875</v>
      </c>
      <c r="AH23" s="63">
        <v>2.7E-2</v>
      </c>
      <c r="AI23" s="64">
        <v>71.683000000000007</v>
      </c>
      <c r="AJ23" s="63">
        <v>9.3680000000000003</v>
      </c>
      <c r="AK23" s="63">
        <v>62.829000000000001</v>
      </c>
      <c r="AL23" s="63">
        <v>4.0149999999999997</v>
      </c>
      <c r="AM23" s="62">
        <v>7.0999999999999994E-2</v>
      </c>
    </row>
    <row r="24" spans="1:39" ht="17" x14ac:dyDescent="0.2">
      <c r="A24" s="310"/>
      <c r="B24" s="68" t="s">
        <v>156</v>
      </c>
      <c r="C24" s="67" t="s">
        <v>155</v>
      </c>
      <c r="D24" s="66" t="s">
        <v>146</v>
      </c>
      <c r="E24" s="64">
        <v>171.75399999999999</v>
      </c>
      <c r="F24" s="63">
        <v>29.904</v>
      </c>
      <c r="G24" s="63">
        <v>165.40299999999999</v>
      </c>
      <c r="H24" s="63">
        <v>14.787000000000001</v>
      </c>
      <c r="I24" s="62">
        <v>0.59499999999999997</v>
      </c>
      <c r="J24" s="65">
        <v>181.548</v>
      </c>
      <c r="K24" s="63">
        <v>36.36</v>
      </c>
      <c r="L24" s="63">
        <v>173.387</v>
      </c>
      <c r="M24" s="63">
        <v>15.81</v>
      </c>
      <c r="N24" s="62">
        <v>0.55800000000000005</v>
      </c>
      <c r="O24" s="65">
        <v>236.51</v>
      </c>
      <c r="P24" s="63">
        <v>43.45</v>
      </c>
      <c r="Q24" s="63">
        <v>207.17400000000001</v>
      </c>
      <c r="R24" s="63">
        <v>26.478999999999999</v>
      </c>
      <c r="S24" s="62">
        <v>0.13</v>
      </c>
      <c r="T24" s="65">
        <v>212.83500000000001</v>
      </c>
      <c r="U24" s="63">
        <v>37.658999999999999</v>
      </c>
      <c r="V24" s="63">
        <v>172.73699999999999</v>
      </c>
      <c r="W24" s="63">
        <v>12.26</v>
      </c>
      <c r="X24" s="62">
        <v>0.02</v>
      </c>
      <c r="Y24" s="64">
        <v>245.12299999999999</v>
      </c>
      <c r="Z24" s="63">
        <v>56.694000000000003</v>
      </c>
      <c r="AA24" s="63">
        <v>219.524</v>
      </c>
      <c r="AB24" s="63">
        <v>23.873000000000001</v>
      </c>
      <c r="AC24" s="63">
        <v>0.34899999999999998</v>
      </c>
      <c r="AD24" s="64">
        <v>230.375</v>
      </c>
      <c r="AE24" s="63">
        <v>39.317</v>
      </c>
      <c r="AF24" s="63">
        <v>182.751</v>
      </c>
      <c r="AG24" s="63">
        <v>48.286000000000001</v>
      </c>
      <c r="AH24" s="63">
        <v>7.5999999999999998E-2</v>
      </c>
      <c r="AI24" s="64">
        <v>225.74299999999999</v>
      </c>
      <c r="AJ24" s="63">
        <v>49.268000000000001</v>
      </c>
      <c r="AK24" s="63">
        <v>210.99299999999999</v>
      </c>
      <c r="AL24" s="63">
        <v>15.105</v>
      </c>
      <c r="AM24" s="62">
        <v>0.50800000000000001</v>
      </c>
    </row>
    <row r="25" spans="1:39" x14ac:dyDescent="0.2">
      <c r="A25" s="310"/>
      <c r="B25" s="68" t="s">
        <v>154</v>
      </c>
      <c r="C25" s="67" t="s">
        <v>153</v>
      </c>
      <c r="D25" s="66" t="s">
        <v>111</v>
      </c>
      <c r="E25" s="64">
        <v>28.632999999999999</v>
      </c>
      <c r="F25" s="63">
        <v>4.3280000000000003</v>
      </c>
      <c r="G25" s="63">
        <v>27</v>
      </c>
      <c r="H25" s="63">
        <v>2.76</v>
      </c>
      <c r="I25" s="62">
        <v>0.38900000000000001</v>
      </c>
      <c r="J25" s="65">
        <v>34.978000000000002</v>
      </c>
      <c r="K25" s="63">
        <v>4.8659999999999997</v>
      </c>
      <c r="L25" s="63">
        <v>33.686</v>
      </c>
      <c r="M25" s="63">
        <v>3.3130000000000002</v>
      </c>
      <c r="N25" s="62">
        <v>0.53900000000000003</v>
      </c>
      <c r="O25" s="65">
        <v>18.262</v>
      </c>
      <c r="P25" s="63">
        <v>4.72</v>
      </c>
      <c r="Q25" s="63">
        <v>20.587</v>
      </c>
      <c r="R25" s="63">
        <v>4.0529999999999999</v>
      </c>
      <c r="S25" s="62">
        <v>0.309</v>
      </c>
      <c r="T25" s="65">
        <v>35.924999999999997</v>
      </c>
      <c r="U25" s="63">
        <v>2.8330000000000002</v>
      </c>
      <c r="V25" s="63">
        <v>36.970999999999997</v>
      </c>
      <c r="W25" s="63">
        <v>1.9390000000000001</v>
      </c>
      <c r="X25" s="62">
        <v>0.41499999999999998</v>
      </c>
      <c r="Y25" s="64">
        <v>23.716999999999999</v>
      </c>
      <c r="Z25" s="63">
        <v>5.2210000000000001</v>
      </c>
      <c r="AA25" s="63">
        <v>23.28</v>
      </c>
      <c r="AB25" s="63">
        <v>3.423</v>
      </c>
      <c r="AC25" s="63">
        <v>0.872</v>
      </c>
      <c r="AD25" s="64">
        <v>18.216999999999999</v>
      </c>
      <c r="AE25" s="63">
        <v>2.3839999999999999</v>
      </c>
      <c r="AF25" s="63">
        <v>21.356999999999999</v>
      </c>
      <c r="AG25" s="63">
        <v>1.6419999999999999</v>
      </c>
      <c r="AH25" s="63">
        <v>2.4E-2</v>
      </c>
      <c r="AI25" s="64">
        <v>25.483000000000001</v>
      </c>
      <c r="AJ25" s="63">
        <v>7.8250000000000002</v>
      </c>
      <c r="AK25" s="63">
        <v>32.186</v>
      </c>
      <c r="AL25" s="63">
        <v>3.5129999999999999</v>
      </c>
      <c r="AM25" s="62">
        <v>9.6000000000000002E-2</v>
      </c>
    </row>
    <row r="26" spans="1:39" ht="17" x14ac:dyDescent="0.2">
      <c r="A26" s="310"/>
      <c r="B26" s="68" t="s">
        <v>152</v>
      </c>
      <c r="C26" s="67" t="s">
        <v>151</v>
      </c>
      <c r="D26" s="66" t="s">
        <v>146</v>
      </c>
      <c r="E26" s="64">
        <v>75.14</v>
      </c>
      <c r="F26" s="63">
        <v>16.366</v>
      </c>
      <c r="G26" s="63">
        <v>67.221999999999994</v>
      </c>
      <c r="H26" s="63">
        <v>13.617000000000001</v>
      </c>
      <c r="I26" s="62">
        <v>0.32900000000000001</v>
      </c>
      <c r="J26" s="65">
        <v>108.07599999999999</v>
      </c>
      <c r="K26" s="63">
        <v>26.533000000000001</v>
      </c>
      <c r="L26" s="63">
        <v>99.194000000000003</v>
      </c>
      <c r="M26" s="63">
        <v>15.627000000000001</v>
      </c>
      <c r="N26" s="62">
        <v>0.41899999999999998</v>
      </c>
      <c r="O26" s="65">
        <v>53.533999999999999</v>
      </c>
      <c r="P26" s="63">
        <v>14.557</v>
      </c>
      <c r="Q26" s="63">
        <v>54.616999999999997</v>
      </c>
      <c r="R26" s="63">
        <v>10.547000000000001</v>
      </c>
      <c r="S26" s="62">
        <v>0.86699999999999999</v>
      </c>
      <c r="T26" s="65">
        <v>137.23599999999999</v>
      </c>
      <c r="U26" s="63">
        <v>28.158000000000001</v>
      </c>
      <c r="V26" s="63">
        <v>123.37</v>
      </c>
      <c r="W26" s="63">
        <v>15.721</v>
      </c>
      <c r="X26" s="62">
        <v>0.25600000000000001</v>
      </c>
      <c r="Y26" s="64">
        <v>83.981999999999999</v>
      </c>
      <c r="Z26" s="63">
        <v>41.212000000000003</v>
      </c>
      <c r="AA26" s="63">
        <v>70.022000000000006</v>
      </c>
      <c r="AB26" s="63">
        <v>16.541</v>
      </c>
      <c r="AC26" s="63">
        <v>0.47299999999999998</v>
      </c>
      <c r="AD26" s="64">
        <v>51.792999999999999</v>
      </c>
      <c r="AE26" s="63">
        <v>8.7829999999999995</v>
      </c>
      <c r="AF26" s="63">
        <v>50.798999999999999</v>
      </c>
      <c r="AG26" s="63">
        <v>14.696</v>
      </c>
      <c r="AH26" s="63">
        <v>0.88300000000000001</v>
      </c>
      <c r="AI26" s="64">
        <v>82.117999999999995</v>
      </c>
      <c r="AJ26" s="63">
        <v>33.241999999999997</v>
      </c>
      <c r="AK26" s="63">
        <v>109.17400000000001</v>
      </c>
      <c r="AL26" s="63">
        <v>20.867999999999999</v>
      </c>
      <c r="AM26" s="62">
        <v>0.122</v>
      </c>
    </row>
    <row r="27" spans="1:39" x14ac:dyDescent="0.2">
      <c r="A27" s="310"/>
      <c r="B27" s="68" t="s">
        <v>150</v>
      </c>
      <c r="C27" s="67" t="s">
        <v>149</v>
      </c>
      <c r="D27" s="66" t="s">
        <v>111</v>
      </c>
      <c r="E27" s="64">
        <v>5.9669999999999996</v>
      </c>
      <c r="F27" s="63">
        <v>1.2290000000000001</v>
      </c>
      <c r="G27" s="63">
        <v>5.883</v>
      </c>
      <c r="H27" s="63">
        <v>1.1870000000000001</v>
      </c>
      <c r="I27" s="62">
        <v>0.89800000000000002</v>
      </c>
      <c r="J27" s="65">
        <v>6.0220000000000002</v>
      </c>
      <c r="K27" s="63">
        <v>0.77100000000000002</v>
      </c>
      <c r="L27" s="63">
        <v>7.0289999999999999</v>
      </c>
      <c r="M27" s="63">
        <v>3.113</v>
      </c>
      <c r="N27" s="62">
        <v>0.433</v>
      </c>
      <c r="O27" s="65">
        <v>1.8</v>
      </c>
      <c r="P27" s="63">
        <v>0.83199999999999996</v>
      </c>
      <c r="Q27" s="63">
        <v>1.85</v>
      </c>
      <c r="R27" s="63">
        <v>0.58099999999999996</v>
      </c>
      <c r="S27" s="62">
        <v>0.89100000000000001</v>
      </c>
      <c r="T27" s="65">
        <v>8.0370000000000008</v>
      </c>
      <c r="U27" s="63">
        <v>3.3149999999999999</v>
      </c>
      <c r="V27" s="63">
        <v>10.885999999999999</v>
      </c>
      <c r="W27" s="63">
        <v>2.8039999999999998</v>
      </c>
      <c r="X27" s="62">
        <v>9.5000000000000001E-2</v>
      </c>
      <c r="Y27" s="64">
        <v>3.3330000000000002</v>
      </c>
      <c r="Z27" s="63">
        <v>1.0860000000000001</v>
      </c>
      <c r="AA27" s="63">
        <v>2.92</v>
      </c>
      <c r="AB27" s="63">
        <v>0.37</v>
      </c>
      <c r="AC27" s="63">
        <v>0.41399999999999998</v>
      </c>
      <c r="AD27" s="64">
        <v>1.2669999999999999</v>
      </c>
      <c r="AE27" s="63">
        <v>0.432</v>
      </c>
      <c r="AF27" s="63">
        <v>1.5</v>
      </c>
      <c r="AG27" s="63">
        <v>0.69799999999999995</v>
      </c>
      <c r="AH27" s="63">
        <v>0.47899999999999998</v>
      </c>
      <c r="AI27" s="64">
        <v>2.7669999999999999</v>
      </c>
      <c r="AJ27" s="63">
        <v>1.861</v>
      </c>
      <c r="AK27" s="63">
        <v>4.9710000000000001</v>
      </c>
      <c r="AL27" s="63">
        <v>1.07</v>
      </c>
      <c r="AM27" s="62">
        <v>3.5000000000000003E-2</v>
      </c>
    </row>
    <row r="28" spans="1:39" ht="18" thickBot="1" x14ac:dyDescent="0.25">
      <c r="A28" s="358"/>
      <c r="B28" s="61" t="s">
        <v>148</v>
      </c>
      <c r="C28" s="60" t="s">
        <v>147</v>
      </c>
      <c r="D28" s="59" t="s">
        <v>146</v>
      </c>
      <c r="E28" s="57">
        <v>15.680999999999999</v>
      </c>
      <c r="F28" s="56">
        <v>4.1319999999999997</v>
      </c>
      <c r="G28" s="56">
        <v>14.484999999999999</v>
      </c>
      <c r="H28" s="56">
        <v>2.8210000000000002</v>
      </c>
      <c r="I28" s="55">
        <v>0.51700000000000002</v>
      </c>
      <c r="J28" s="58">
        <v>18.440000000000001</v>
      </c>
      <c r="K28" s="56">
        <v>3.5059999999999998</v>
      </c>
      <c r="L28" s="56">
        <v>20.818999999999999</v>
      </c>
      <c r="M28" s="56">
        <v>9.6319999999999997</v>
      </c>
      <c r="N28" s="55">
        <v>0.55300000000000005</v>
      </c>
      <c r="O28" s="58">
        <v>5.1239999999999997</v>
      </c>
      <c r="P28" s="56">
        <v>1.823</v>
      </c>
      <c r="Q28" s="56">
        <v>4.92</v>
      </c>
      <c r="R28" s="56">
        <v>1.645</v>
      </c>
      <c r="S28" s="55">
        <v>0.81799999999999995</v>
      </c>
      <c r="T28" s="58">
        <v>31.266999999999999</v>
      </c>
      <c r="U28" s="56">
        <v>15.829000000000001</v>
      </c>
      <c r="V28" s="56">
        <v>36.613</v>
      </c>
      <c r="W28" s="56">
        <v>11.161</v>
      </c>
      <c r="X28" s="55">
        <v>0.46</v>
      </c>
      <c r="Y28" s="57">
        <v>11.662000000000001</v>
      </c>
      <c r="Z28" s="56">
        <v>5.3029999999999999</v>
      </c>
      <c r="AA28" s="56">
        <v>8.7579999999999991</v>
      </c>
      <c r="AB28" s="56">
        <v>1.9410000000000001</v>
      </c>
      <c r="AC28" s="56">
        <v>0.25600000000000001</v>
      </c>
      <c r="AD28" s="57">
        <v>3.5630000000000002</v>
      </c>
      <c r="AE28" s="56">
        <v>1.1990000000000001</v>
      </c>
      <c r="AF28" s="56">
        <v>3.5659999999999998</v>
      </c>
      <c r="AG28" s="56">
        <v>1.8440000000000001</v>
      </c>
      <c r="AH28" s="56">
        <v>0.998</v>
      </c>
      <c r="AI28" s="57">
        <v>9.08</v>
      </c>
      <c r="AJ28" s="56">
        <v>6.2210000000000001</v>
      </c>
      <c r="AK28" s="56">
        <v>16.789000000000001</v>
      </c>
      <c r="AL28" s="56">
        <v>4.1340000000000003</v>
      </c>
      <c r="AM28" s="55">
        <v>3.1E-2</v>
      </c>
    </row>
    <row r="29" spans="1:39" ht="17" x14ac:dyDescent="0.2">
      <c r="A29" s="304" t="s">
        <v>145</v>
      </c>
      <c r="B29" s="77" t="s">
        <v>144</v>
      </c>
      <c r="C29" s="76" t="s">
        <v>143</v>
      </c>
      <c r="D29" s="75" t="s">
        <v>96</v>
      </c>
      <c r="E29" s="73">
        <v>241.55600000000001</v>
      </c>
      <c r="F29" s="72">
        <v>256.476</v>
      </c>
      <c r="G29" s="72">
        <v>211</v>
      </c>
      <c r="H29" s="72">
        <v>289.64499999999998</v>
      </c>
      <c r="I29" s="71">
        <v>0.83799999999999997</v>
      </c>
      <c r="J29" s="74">
        <v>1156.444</v>
      </c>
      <c r="K29" s="72">
        <v>353.18400000000003</v>
      </c>
      <c r="L29" s="72">
        <v>1148.857</v>
      </c>
      <c r="M29" s="72">
        <v>90.963999999999999</v>
      </c>
      <c r="N29" s="71">
        <v>0.95199999999999996</v>
      </c>
      <c r="O29" s="74">
        <v>1307.75</v>
      </c>
      <c r="P29" s="72">
        <v>248.857</v>
      </c>
      <c r="Q29" s="72">
        <v>1366</v>
      </c>
      <c r="R29" s="72">
        <v>208.37899999999999</v>
      </c>
      <c r="S29" s="71">
        <v>0.62</v>
      </c>
      <c r="T29" s="74">
        <v>1425</v>
      </c>
      <c r="U29" s="72">
        <v>186.14599999999999</v>
      </c>
      <c r="V29" s="72">
        <v>1575.7139999999999</v>
      </c>
      <c r="W29" s="72">
        <v>252.61699999999999</v>
      </c>
      <c r="X29" s="71">
        <v>0.22</v>
      </c>
      <c r="Y29" s="73">
        <v>942.66700000000003</v>
      </c>
      <c r="Z29" s="72">
        <v>223.04</v>
      </c>
      <c r="AA29" s="72">
        <v>658.8</v>
      </c>
      <c r="AB29" s="72">
        <v>261.27999999999997</v>
      </c>
      <c r="AC29" s="72">
        <v>9.1999999999999998E-2</v>
      </c>
      <c r="AD29" s="73">
        <v>954.33299999999997</v>
      </c>
      <c r="AE29" s="72">
        <v>312.50799999999998</v>
      </c>
      <c r="AF29" s="72">
        <v>911.42899999999997</v>
      </c>
      <c r="AG29" s="72">
        <v>421.00299999999999</v>
      </c>
      <c r="AH29" s="72">
        <v>0.83699999999999997</v>
      </c>
      <c r="AI29" s="73">
        <v>983.33299999999997</v>
      </c>
      <c r="AJ29" s="72">
        <v>515.13099999999997</v>
      </c>
      <c r="AK29" s="72">
        <v>851.42899999999997</v>
      </c>
      <c r="AL29" s="72">
        <v>480.81299999999999</v>
      </c>
      <c r="AM29" s="71">
        <v>0.64500000000000002</v>
      </c>
    </row>
    <row r="30" spans="1:39" x14ac:dyDescent="0.2">
      <c r="A30" s="305"/>
      <c r="B30" s="68" t="s">
        <v>142</v>
      </c>
      <c r="C30" s="67" t="s">
        <v>141</v>
      </c>
      <c r="D30" s="70" t="s">
        <v>140</v>
      </c>
      <c r="E30" s="64">
        <v>10.1</v>
      </c>
      <c r="F30" s="63">
        <v>5.4290000000000003</v>
      </c>
      <c r="G30" s="63">
        <v>10.333</v>
      </c>
      <c r="H30" s="63">
        <v>2.7829999999999999</v>
      </c>
      <c r="I30" s="62">
        <v>0.91500000000000004</v>
      </c>
      <c r="J30" s="65">
        <v>5.4219999999999997</v>
      </c>
      <c r="K30" s="63">
        <v>0.26400000000000001</v>
      </c>
      <c r="L30" s="63">
        <v>5.3</v>
      </c>
      <c r="M30" s="63">
        <v>0.1</v>
      </c>
      <c r="N30" s="62">
        <v>0.22800000000000001</v>
      </c>
      <c r="O30" s="65">
        <v>5.0880000000000001</v>
      </c>
      <c r="P30" s="63">
        <v>0.34399999999999997</v>
      </c>
      <c r="Q30" s="63">
        <v>5.2869999999999999</v>
      </c>
      <c r="R30" s="63">
        <v>0.29499999999999998</v>
      </c>
      <c r="S30" s="62">
        <v>0.23300000000000001</v>
      </c>
      <c r="T30" s="65">
        <v>6.2629999999999999</v>
      </c>
      <c r="U30" s="63">
        <v>0.56599999999999995</v>
      </c>
      <c r="V30" s="63">
        <v>6.5</v>
      </c>
      <c r="W30" s="63">
        <v>0.36099999999999999</v>
      </c>
      <c r="X30" s="62">
        <v>0.34599999999999997</v>
      </c>
      <c r="Y30" s="64">
        <v>5.4169999999999998</v>
      </c>
      <c r="Z30" s="63">
        <v>0.11700000000000001</v>
      </c>
      <c r="AA30" s="63">
        <v>5.8</v>
      </c>
      <c r="AB30" s="63">
        <v>0.52400000000000002</v>
      </c>
      <c r="AC30" s="63">
        <v>0.17899999999999999</v>
      </c>
      <c r="AD30" s="64">
        <v>5.2</v>
      </c>
      <c r="AE30" s="63">
        <v>0.26800000000000002</v>
      </c>
      <c r="AF30" s="63">
        <v>5.4</v>
      </c>
      <c r="AG30" s="63">
        <v>0.25800000000000001</v>
      </c>
      <c r="AH30" s="63">
        <v>0.20100000000000001</v>
      </c>
      <c r="AI30" s="64">
        <v>6.383</v>
      </c>
      <c r="AJ30" s="63">
        <v>1.1459999999999999</v>
      </c>
      <c r="AK30" s="63">
        <v>6.1289999999999996</v>
      </c>
      <c r="AL30" s="63">
        <v>0.26900000000000002</v>
      </c>
      <c r="AM30" s="62">
        <v>0.61599999999999999</v>
      </c>
    </row>
    <row r="31" spans="1:39" x14ac:dyDescent="0.2">
      <c r="A31" s="305"/>
      <c r="B31" s="68" t="s">
        <v>139</v>
      </c>
      <c r="C31" s="67" t="s">
        <v>138</v>
      </c>
      <c r="D31" s="66" t="s">
        <v>111</v>
      </c>
      <c r="E31" s="64">
        <v>78.867000000000004</v>
      </c>
      <c r="F31" s="63">
        <v>15.401</v>
      </c>
      <c r="G31" s="63">
        <v>80.283000000000001</v>
      </c>
      <c r="H31" s="63">
        <v>12.587</v>
      </c>
      <c r="I31" s="62">
        <v>0.84899999999999998</v>
      </c>
      <c r="J31" s="65">
        <v>50.4</v>
      </c>
      <c r="K31" s="63">
        <v>8.5220000000000002</v>
      </c>
      <c r="L31" s="63">
        <v>43.728999999999999</v>
      </c>
      <c r="M31" s="63">
        <v>3.0369999999999999</v>
      </c>
      <c r="N31" s="62">
        <v>5.2999999999999999E-2</v>
      </c>
      <c r="O31" s="65">
        <v>48.537999999999997</v>
      </c>
      <c r="P31" s="63">
        <v>5.4009999999999998</v>
      </c>
      <c r="Q31" s="63">
        <v>50.487000000000002</v>
      </c>
      <c r="R31" s="63">
        <v>5.2210000000000001</v>
      </c>
      <c r="S31" s="62">
        <v>0.47499999999999998</v>
      </c>
      <c r="T31" s="65">
        <v>48.912999999999997</v>
      </c>
      <c r="U31" s="63">
        <v>4.6639999999999997</v>
      </c>
      <c r="V31" s="63">
        <v>47.814</v>
      </c>
      <c r="W31" s="63">
        <v>2.5680000000000001</v>
      </c>
      <c r="X31" s="62">
        <v>0.57699999999999996</v>
      </c>
      <c r="Y31" s="64">
        <v>57.75</v>
      </c>
      <c r="Z31" s="63">
        <v>1.498</v>
      </c>
      <c r="AA31" s="63">
        <v>67.099999999999994</v>
      </c>
      <c r="AB31" s="63">
        <v>12.847</v>
      </c>
      <c r="AC31" s="63">
        <v>0.17899999999999999</v>
      </c>
      <c r="AD31" s="64">
        <v>54.433</v>
      </c>
      <c r="AE31" s="63">
        <v>10.353</v>
      </c>
      <c r="AF31" s="63">
        <v>57.628999999999998</v>
      </c>
      <c r="AG31" s="63">
        <v>8.1739999999999995</v>
      </c>
      <c r="AH31" s="63">
        <v>0.55600000000000005</v>
      </c>
      <c r="AI31" s="64">
        <v>50.683</v>
      </c>
      <c r="AJ31" s="63">
        <v>11.275</v>
      </c>
      <c r="AK31" s="63">
        <v>46.329000000000001</v>
      </c>
      <c r="AL31" s="63">
        <v>7.8819999999999997</v>
      </c>
      <c r="AM31" s="62">
        <v>0.44800000000000001</v>
      </c>
    </row>
    <row r="32" spans="1:39" x14ac:dyDescent="0.2">
      <c r="A32" s="305"/>
      <c r="B32" s="68" t="s">
        <v>137</v>
      </c>
      <c r="C32" s="67" t="s">
        <v>136</v>
      </c>
      <c r="D32" s="66" t="s">
        <v>111</v>
      </c>
      <c r="E32" s="64">
        <v>8.7999999999999995E-2</v>
      </c>
      <c r="F32" s="63">
        <v>6.5000000000000002E-2</v>
      </c>
      <c r="G32" s="63">
        <v>0.08</v>
      </c>
      <c r="H32" s="63">
        <v>7.0000000000000007E-2</v>
      </c>
      <c r="I32" s="62">
        <v>0.83299999999999996</v>
      </c>
      <c r="J32" s="65">
        <v>0.31</v>
      </c>
      <c r="K32" s="63">
        <v>9.2999999999999999E-2</v>
      </c>
      <c r="L32" s="63">
        <v>0.30599999999999999</v>
      </c>
      <c r="M32" s="63">
        <v>1.7999999999999999E-2</v>
      </c>
      <c r="N32" s="62">
        <v>0.89600000000000002</v>
      </c>
      <c r="O32" s="65">
        <v>0.33400000000000002</v>
      </c>
      <c r="P32" s="63">
        <v>7.2999999999999995E-2</v>
      </c>
      <c r="Q32" s="63">
        <v>0.36</v>
      </c>
      <c r="R32" s="63">
        <v>5.2999999999999999E-2</v>
      </c>
      <c r="S32" s="62">
        <v>0.42599999999999999</v>
      </c>
      <c r="T32" s="65">
        <v>0.44500000000000001</v>
      </c>
      <c r="U32" s="63">
        <v>5.5E-2</v>
      </c>
      <c r="V32" s="63">
        <v>0.51400000000000001</v>
      </c>
      <c r="W32" s="63">
        <v>9.1999999999999998E-2</v>
      </c>
      <c r="X32" s="62">
        <v>0.115</v>
      </c>
      <c r="Y32" s="64">
        <v>0.252</v>
      </c>
      <c r="Z32" s="63">
        <v>5.6000000000000001E-2</v>
      </c>
      <c r="AA32" s="63">
        <v>0.186</v>
      </c>
      <c r="AB32" s="63">
        <v>6.6000000000000003E-2</v>
      </c>
      <c r="AC32" s="63">
        <v>0.11700000000000001</v>
      </c>
      <c r="AD32" s="64">
        <v>0.245</v>
      </c>
      <c r="AE32" s="63">
        <v>7.2999999999999995E-2</v>
      </c>
      <c r="AF32" s="63">
        <v>0.246</v>
      </c>
      <c r="AG32" s="63">
        <v>0.108</v>
      </c>
      <c r="AH32" s="63">
        <v>0.98899999999999999</v>
      </c>
      <c r="AI32" s="64">
        <v>0.29499999999999998</v>
      </c>
      <c r="AJ32" s="63">
        <v>0.14899999999999999</v>
      </c>
      <c r="AK32" s="63">
        <v>0.25700000000000001</v>
      </c>
      <c r="AL32" s="63">
        <v>0.13900000000000001</v>
      </c>
      <c r="AM32" s="62">
        <v>0.64700000000000002</v>
      </c>
    </row>
    <row r="33" spans="1:39" x14ac:dyDescent="0.2">
      <c r="A33" s="305"/>
      <c r="B33" s="68" t="s">
        <v>135</v>
      </c>
      <c r="C33" s="67" t="s">
        <v>134</v>
      </c>
      <c r="D33" s="66" t="s">
        <v>131</v>
      </c>
      <c r="E33" s="64">
        <v>192.44399999999999</v>
      </c>
      <c r="F33" s="63">
        <v>39.526000000000003</v>
      </c>
      <c r="G33" s="63">
        <v>188.333</v>
      </c>
      <c r="H33" s="63">
        <v>31.664999999999999</v>
      </c>
      <c r="I33" s="62">
        <v>0.82699999999999996</v>
      </c>
      <c r="J33" s="65">
        <v>224.55600000000001</v>
      </c>
      <c r="K33" s="63">
        <v>9.2620000000000005</v>
      </c>
      <c r="L33" s="63">
        <v>228</v>
      </c>
      <c r="M33" s="63">
        <v>7.4160000000000004</v>
      </c>
      <c r="N33" s="62">
        <v>0.42299999999999999</v>
      </c>
      <c r="O33" s="65">
        <v>240.875</v>
      </c>
      <c r="P33" s="63">
        <v>9.92</v>
      </c>
      <c r="Q33" s="63">
        <v>236.5</v>
      </c>
      <c r="R33" s="63">
        <v>8.0890000000000004</v>
      </c>
      <c r="S33" s="62">
        <v>0.35099999999999998</v>
      </c>
      <c r="T33" s="65">
        <v>239.375</v>
      </c>
      <c r="U33" s="63">
        <v>11.952</v>
      </c>
      <c r="V33" s="63">
        <v>228.143</v>
      </c>
      <c r="W33" s="63">
        <v>7.5810000000000004</v>
      </c>
      <c r="X33" s="62">
        <v>4.8000000000000001E-2</v>
      </c>
      <c r="Y33" s="64">
        <v>231.5</v>
      </c>
      <c r="Z33" s="63">
        <v>4.0369999999999999</v>
      </c>
      <c r="AA33" s="63">
        <v>226</v>
      </c>
      <c r="AB33" s="63">
        <v>8.6890000000000001</v>
      </c>
      <c r="AC33" s="63">
        <v>0.245</v>
      </c>
      <c r="AD33" s="64">
        <v>239.833</v>
      </c>
      <c r="AE33" s="63">
        <v>10.244999999999999</v>
      </c>
      <c r="AF33" s="63">
        <v>236.143</v>
      </c>
      <c r="AG33" s="63">
        <v>4.5250000000000004</v>
      </c>
      <c r="AH33" s="63">
        <v>0.442</v>
      </c>
      <c r="AI33" s="64">
        <v>254.833</v>
      </c>
      <c r="AJ33" s="63">
        <v>17.68</v>
      </c>
      <c r="AK33" s="63">
        <v>240.571</v>
      </c>
      <c r="AL33" s="63">
        <v>8.7720000000000002</v>
      </c>
      <c r="AM33" s="62">
        <v>0.115</v>
      </c>
    </row>
    <row r="34" spans="1:39" x14ac:dyDescent="0.2">
      <c r="A34" s="305"/>
      <c r="B34" s="68" t="s">
        <v>133</v>
      </c>
      <c r="C34" s="67" t="s">
        <v>132</v>
      </c>
      <c r="D34" s="66" t="s">
        <v>131</v>
      </c>
      <c r="E34" s="64">
        <v>81.733000000000004</v>
      </c>
      <c r="F34" s="63">
        <v>12.797000000000001</v>
      </c>
      <c r="G34" s="63">
        <v>86.382999999999996</v>
      </c>
      <c r="H34" s="63">
        <v>7.548</v>
      </c>
      <c r="I34" s="62">
        <v>0.39300000000000002</v>
      </c>
      <c r="J34" s="65">
        <v>70.710999999999999</v>
      </c>
      <c r="K34" s="63">
        <v>4.585</v>
      </c>
      <c r="L34" s="63">
        <v>69.070999999999998</v>
      </c>
      <c r="M34" s="63">
        <v>1.383</v>
      </c>
      <c r="N34" s="62">
        <v>0.33400000000000002</v>
      </c>
      <c r="O34" s="65">
        <v>75.224999999999994</v>
      </c>
      <c r="P34" s="63">
        <v>2.1789999999999998</v>
      </c>
      <c r="Q34" s="63">
        <v>76</v>
      </c>
      <c r="R34" s="63">
        <v>1.85</v>
      </c>
      <c r="S34" s="62">
        <v>0.45600000000000002</v>
      </c>
      <c r="T34" s="65">
        <v>70.7</v>
      </c>
      <c r="U34" s="63">
        <v>1.8129999999999999</v>
      </c>
      <c r="V34" s="63">
        <v>71.513999999999996</v>
      </c>
      <c r="W34" s="63">
        <v>2.8860000000000001</v>
      </c>
      <c r="X34" s="62">
        <v>0.53400000000000003</v>
      </c>
      <c r="Y34" s="64">
        <v>73.183000000000007</v>
      </c>
      <c r="Z34" s="63">
        <v>0.72499999999999998</v>
      </c>
      <c r="AA34" s="63">
        <v>74.739999999999995</v>
      </c>
      <c r="AB34" s="63">
        <v>4.0410000000000004</v>
      </c>
      <c r="AC34" s="63">
        <v>0.441</v>
      </c>
      <c r="AD34" s="64">
        <v>74.632999999999996</v>
      </c>
      <c r="AE34" s="63">
        <v>2.1269999999999998</v>
      </c>
      <c r="AF34" s="63">
        <v>76.085999999999999</v>
      </c>
      <c r="AG34" s="63">
        <v>2.722</v>
      </c>
      <c r="AH34" s="63">
        <v>0.30399999999999999</v>
      </c>
      <c r="AI34" s="64">
        <v>68.733000000000004</v>
      </c>
      <c r="AJ34" s="63">
        <v>5.274</v>
      </c>
      <c r="AK34" s="63">
        <v>65.570999999999998</v>
      </c>
      <c r="AL34" s="63">
        <v>2.7410000000000001</v>
      </c>
      <c r="AM34" s="62">
        <v>0.22600000000000001</v>
      </c>
    </row>
    <row r="35" spans="1:39" ht="17" thickBot="1" x14ac:dyDescent="0.25">
      <c r="A35" s="306"/>
      <c r="B35" s="61" t="s">
        <v>130</v>
      </c>
      <c r="C35" s="60" t="s">
        <v>129</v>
      </c>
      <c r="D35" s="69" t="s">
        <v>128</v>
      </c>
      <c r="E35" s="57">
        <v>1.3540000000000001</v>
      </c>
      <c r="F35" s="56">
        <v>0.22700000000000001</v>
      </c>
      <c r="G35" s="56">
        <v>1.38</v>
      </c>
      <c r="H35" s="56">
        <v>0.13200000000000001</v>
      </c>
      <c r="I35" s="55">
        <v>0.78700000000000003</v>
      </c>
      <c r="J35" s="58">
        <v>1.087</v>
      </c>
      <c r="K35" s="56">
        <v>1.9E-2</v>
      </c>
      <c r="L35" s="56">
        <v>1.107</v>
      </c>
      <c r="M35" s="56">
        <v>2.1000000000000001E-2</v>
      </c>
      <c r="N35" s="55">
        <v>6.5000000000000002E-2</v>
      </c>
      <c r="O35" s="58">
        <v>1.101</v>
      </c>
      <c r="P35" s="56">
        <v>1.2E-2</v>
      </c>
      <c r="Q35" s="56">
        <v>1.1180000000000001</v>
      </c>
      <c r="R35" s="56">
        <v>0.01</v>
      </c>
      <c r="S35" s="55">
        <v>1.4E-2</v>
      </c>
      <c r="T35" s="58">
        <v>1.369</v>
      </c>
      <c r="U35" s="56">
        <v>8.6999999999999994E-2</v>
      </c>
      <c r="V35" s="56">
        <v>1.343</v>
      </c>
      <c r="W35" s="56">
        <v>2.4E-2</v>
      </c>
      <c r="X35" s="55">
        <v>0.443</v>
      </c>
      <c r="Y35" s="57">
        <v>1.1180000000000001</v>
      </c>
      <c r="Z35" s="56">
        <v>1.2999999999999999E-2</v>
      </c>
      <c r="AA35" s="56">
        <v>1.1359999999999999</v>
      </c>
      <c r="AB35" s="56">
        <v>2.5000000000000001E-2</v>
      </c>
      <c r="AC35" s="56">
        <v>0.20799999999999999</v>
      </c>
      <c r="AD35" s="57">
        <v>1.117</v>
      </c>
      <c r="AE35" s="56">
        <v>0.02</v>
      </c>
      <c r="AF35" s="56">
        <v>1.129</v>
      </c>
      <c r="AG35" s="56">
        <v>2.3E-2</v>
      </c>
      <c r="AH35" s="56">
        <v>0.33300000000000002</v>
      </c>
      <c r="AI35" s="57">
        <v>1.5049999999999999</v>
      </c>
      <c r="AJ35" s="56">
        <v>0.35199999999999998</v>
      </c>
      <c r="AK35" s="56">
        <v>1.3759999999999999</v>
      </c>
      <c r="AL35" s="56">
        <v>0.03</v>
      </c>
      <c r="AM35" s="55">
        <v>0.41099999999999998</v>
      </c>
    </row>
    <row r="36" spans="1:39" ht="17" x14ac:dyDescent="0.2">
      <c r="A36" s="386" t="s">
        <v>127</v>
      </c>
      <c r="B36" s="68" t="s">
        <v>20</v>
      </c>
      <c r="C36" s="67" t="s">
        <v>126</v>
      </c>
      <c r="D36" s="66" t="s">
        <v>96</v>
      </c>
      <c r="E36" s="64">
        <v>9.0269999999999992</v>
      </c>
      <c r="F36" s="63">
        <v>3.7879999999999998</v>
      </c>
      <c r="G36" s="63">
        <v>9.4570000000000007</v>
      </c>
      <c r="H36" s="63">
        <v>2.0640000000000001</v>
      </c>
      <c r="I36" s="62">
        <v>0.78200000000000003</v>
      </c>
      <c r="J36" s="65">
        <v>13.68</v>
      </c>
      <c r="K36" s="63">
        <v>1.4710000000000001</v>
      </c>
      <c r="L36" s="63">
        <v>13.574</v>
      </c>
      <c r="M36" s="63">
        <v>1.494</v>
      </c>
      <c r="N36" s="62">
        <v>0.89</v>
      </c>
      <c r="O36" s="65">
        <v>14.59</v>
      </c>
      <c r="P36" s="63">
        <v>3.4289999999999998</v>
      </c>
      <c r="Q36" s="63">
        <v>10.414999999999999</v>
      </c>
      <c r="R36" s="63">
        <v>1.3759999999999999</v>
      </c>
      <c r="S36" s="62">
        <v>1.0999999999999999E-2</v>
      </c>
      <c r="T36" s="65">
        <v>12.005000000000001</v>
      </c>
      <c r="U36" s="63">
        <v>3.7269999999999999</v>
      </c>
      <c r="V36" s="63">
        <v>12.586</v>
      </c>
      <c r="W36" s="63">
        <v>2.6</v>
      </c>
      <c r="X36" s="62">
        <v>0.73</v>
      </c>
      <c r="Y36" s="64">
        <v>12.907</v>
      </c>
      <c r="Z36" s="63">
        <v>2.7570000000000001</v>
      </c>
      <c r="AA36" s="63">
        <v>9.3160000000000007</v>
      </c>
      <c r="AB36" s="63">
        <v>2.1520000000000001</v>
      </c>
      <c r="AC36" s="63">
        <v>3.7999999999999999E-2</v>
      </c>
      <c r="AD36" s="64">
        <v>8.3469999999999995</v>
      </c>
      <c r="AE36" s="63">
        <v>3.0259999999999998</v>
      </c>
      <c r="AF36" s="63">
        <v>6.7140000000000004</v>
      </c>
      <c r="AG36" s="63">
        <v>1.4810000000000001</v>
      </c>
      <c r="AH36" s="63">
        <v>0.26800000000000002</v>
      </c>
      <c r="AI36" s="64">
        <v>7.44</v>
      </c>
      <c r="AJ36" s="63">
        <v>3.681</v>
      </c>
      <c r="AK36" s="63">
        <v>6.077</v>
      </c>
      <c r="AL36" s="63">
        <v>1.7529999999999999</v>
      </c>
      <c r="AM36" s="62">
        <v>0.434</v>
      </c>
    </row>
    <row r="37" spans="1:39" x14ac:dyDescent="0.2">
      <c r="A37" s="386"/>
      <c r="B37" s="68" t="s">
        <v>125</v>
      </c>
      <c r="C37" s="67" t="s">
        <v>124</v>
      </c>
      <c r="D37" s="66" t="s">
        <v>111</v>
      </c>
      <c r="E37" s="64">
        <v>12.032999999999999</v>
      </c>
      <c r="F37" s="63">
        <v>7.4580000000000002</v>
      </c>
      <c r="G37" s="63">
        <v>12.433</v>
      </c>
      <c r="H37" s="63">
        <v>9.6150000000000002</v>
      </c>
      <c r="I37" s="62">
        <v>0.93300000000000005</v>
      </c>
      <c r="J37" s="65">
        <v>10.532999999999999</v>
      </c>
      <c r="K37" s="63">
        <v>5.9509999999999996</v>
      </c>
      <c r="L37" s="63">
        <v>11.6</v>
      </c>
      <c r="M37" s="63">
        <v>4.74</v>
      </c>
      <c r="N37" s="62">
        <v>0.69599999999999995</v>
      </c>
      <c r="O37" s="65">
        <v>8.4120000000000008</v>
      </c>
      <c r="P37" s="63">
        <v>3.1619999999999999</v>
      </c>
      <c r="Q37" s="63">
        <v>11.65</v>
      </c>
      <c r="R37" s="63">
        <v>7.4649999999999999</v>
      </c>
      <c r="S37" s="62">
        <v>0.28699999999999998</v>
      </c>
      <c r="T37" s="65">
        <v>16.437999999999999</v>
      </c>
      <c r="U37" s="63">
        <v>10.298999999999999</v>
      </c>
      <c r="V37" s="63">
        <v>11.670999999999999</v>
      </c>
      <c r="W37" s="63">
        <v>3.5750000000000002</v>
      </c>
      <c r="X37" s="62">
        <v>0.251</v>
      </c>
      <c r="Y37" s="64">
        <v>9.6</v>
      </c>
      <c r="Z37" s="63">
        <v>4.681</v>
      </c>
      <c r="AA37" s="63">
        <v>9.9</v>
      </c>
      <c r="AB37" s="63">
        <v>2.016</v>
      </c>
      <c r="AC37" s="63">
        <v>0.89100000000000001</v>
      </c>
      <c r="AD37" s="64">
        <v>9.75</v>
      </c>
      <c r="AE37" s="63">
        <v>2.5259999999999998</v>
      </c>
      <c r="AF37" s="63">
        <v>12.186</v>
      </c>
      <c r="AG37" s="63">
        <v>5.24</v>
      </c>
      <c r="AH37" s="63">
        <v>0.30399999999999999</v>
      </c>
      <c r="AI37" s="64">
        <v>15</v>
      </c>
      <c r="AJ37" s="63">
        <v>6.4050000000000002</v>
      </c>
      <c r="AK37" s="63">
        <v>13.3</v>
      </c>
      <c r="AL37" s="63">
        <v>1.921</v>
      </c>
      <c r="AM37" s="62">
        <v>0.55500000000000005</v>
      </c>
    </row>
    <row r="38" spans="1:39" x14ac:dyDescent="0.2">
      <c r="A38" s="386"/>
      <c r="B38" s="68" t="s">
        <v>123</v>
      </c>
      <c r="C38" s="67" t="s">
        <v>122</v>
      </c>
      <c r="D38" s="66" t="s">
        <v>111</v>
      </c>
      <c r="E38" s="64">
        <v>81.710999999999999</v>
      </c>
      <c r="F38" s="63">
        <v>7.49</v>
      </c>
      <c r="G38" s="63">
        <v>82.983000000000004</v>
      </c>
      <c r="H38" s="63">
        <v>10.281000000000001</v>
      </c>
      <c r="I38" s="62">
        <v>0.80100000000000005</v>
      </c>
      <c r="J38" s="65">
        <v>78.289000000000001</v>
      </c>
      <c r="K38" s="63">
        <v>11.71</v>
      </c>
      <c r="L38" s="63">
        <v>79.471000000000004</v>
      </c>
      <c r="M38" s="63">
        <v>9.99</v>
      </c>
      <c r="N38" s="62">
        <v>0.83099999999999996</v>
      </c>
      <c r="O38" s="65">
        <v>81.349999999999994</v>
      </c>
      <c r="P38" s="63">
        <v>8.69</v>
      </c>
      <c r="Q38" s="63">
        <v>80.650000000000006</v>
      </c>
      <c r="R38" s="63">
        <v>11.12</v>
      </c>
      <c r="S38" s="62">
        <v>0.89100000000000001</v>
      </c>
      <c r="T38" s="65">
        <v>75.412000000000006</v>
      </c>
      <c r="U38" s="63">
        <v>11.689</v>
      </c>
      <c r="V38" s="63">
        <v>82.057000000000002</v>
      </c>
      <c r="W38" s="63">
        <v>3.0640000000000001</v>
      </c>
      <c r="X38" s="62">
        <v>0.16</v>
      </c>
      <c r="Y38" s="64">
        <v>81.25</v>
      </c>
      <c r="Z38" s="63">
        <v>4.5090000000000003</v>
      </c>
      <c r="AA38" s="63">
        <v>84.02</v>
      </c>
      <c r="AB38" s="63">
        <v>3.0089999999999999</v>
      </c>
      <c r="AC38" s="63">
        <v>0.25700000000000001</v>
      </c>
      <c r="AD38" s="64">
        <v>83.382999999999996</v>
      </c>
      <c r="AE38" s="63">
        <v>2.7269999999999999</v>
      </c>
      <c r="AF38" s="63">
        <v>78.3</v>
      </c>
      <c r="AG38" s="63">
        <v>13.112</v>
      </c>
      <c r="AH38" s="63">
        <v>0.35199999999999998</v>
      </c>
      <c r="AI38" s="64">
        <v>77.3</v>
      </c>
      <c r="AJ38" s="63">
        <v>9.8140000000000001</v>
      </c>
      <c r="AK38" s="63">
        <v>80.286000000000001</v>
      </c>
      <c r="AL38" s="63">
        <v>2.5550000000000002</v>
      </c>
      <c r="AM38" s="62">
        <v>0.498</v>
      </c>
    </row>
    <row r="39" spans="1:39" x14ac:dyDescent="0.2">
      <c r="A39" s="386"/>
      <c r="B39" s="68" t="s">
        <v>121</v>
      </c>
      <c r="C39" s="67" t="s">
        <v>120</v>
      </c>
      <c r="D39" s="66" t="s">
        <v>111</v>
      </c>
      <c r="E39" s="64">
        <v>2.444</v>
      </c>
      <c r="F39" s="63">
        <v>1.246</v>
      </c>
      <c r="G39" s="63">
        <v>1.617</v>
      </c>
      <c r="H39" s="63">
        <v>0.67700000000000005</v>
      </c>
      <c r="I39" s="62">
        <v>0.122</v>
      </c>
      <c r="J39" s="65">
        <v>2.0329999999999999</v>
      </c>
      <c r="K39" s="63">
        <v>1.3260000000000001</v>
      </c>
      <c r="L39" s="63">
        <v>1.6</v>
      </c>
      <c r="M39" s="63">
        <v>0.497</v>
      </c>
      <c r="N39" s="62">
        <v>0.38700000000000001</v>
      </c>
      <c r="O39" s="65">
        <v>2.8879999999999999</v>
      </c>
      <c r="P39" s="63">
        <v>1.571</v>
      </c>
      <c r="Q39" s="63">
        <v>2.4380000000000002</v>
      </c>
      <c r="R39" s="63">
        <v>1.7709999999999999</v>
      </c>
      <c r="S39" s="62">
        <v>0.59899999999999998</v>
      </c>
      <c r="T39" s="65">
        <v>3.4129999999999998</v>
      </c>
      <c r="U39" s="63">
        <v>0.88900000000000001</v>
      </c>
      <c r="V39" s="63">
        <v>1.986</v>
      </c>
      <c r="W39" s="63">
        <v>0.86299999999999999</v>
      </c>
      <c r="X39" s="62">
        <v>8.0000000000000002E-3</v>
      </c>
      <c r="Y39" s="64">
        <v>2.117</v>
      </c>
      <c r="Z39" s="63">
        <v>1.476</v>
      </c>
      <c r="AA39" s="63">
        <v>1.98</v>
      </c>
      <c r="AB39" s="63">
        <v>0.86699999999999999</v>
      </c>
      <c r="AC39" s="63">
        <v>0.85299999999999998</v>
      </c>
      <c r="AD39" s="64">
        <v>3.4670000000000001</v>
      </c>
      <c r="AE39" s="63">
        <v>1.65</v>
      </c>
      <c r="AF39" s="63">
        <v>2.6</v>
      </c>
      <c r="AG39" s="63">
        <v>1.6259999999999999</v>
      </c>
      <c r="AH39" s="63">
        <v>0.36299999999999999</v>
      </c>
      <c r="AI39" s="64">
        <v>3.8330000000000002</v>
      </c>
      <c r="AJ39" s="63">
        <v>2.2730000000000001</v>
      </c>
      <c r="AK39" s="63">
        <v>2.1139999999999999</v>
      </c>
      <c r="AL39" s="63">
        <v>0.47099999999999997</v>
      </c>
      <c r="AM39" s="62">
        <v>0.124</v>
      </c>
    </row>
    <row r="40" spans="1:39" x14ac:dyDescent="0.2">
      <c r="A40" s="386"/>
      <c r="B40" s="68" t="s">
        <v>119</v>
      </c>
      <c r="C40" s="67" t="s">
        <v>118</v>
      </c>
      <c r="D40" s="66" t="s">
        <v>111</v>
      </c>
      <c r="E40" s="64">
        <v>2.7669999999999999</v>
      </c>
      <c r="F40" s="63">
        <v>1.159</v>
      </c>
      <c r="G40" s="63">
        <v>2.0499999999999998</v>
      </c>
      <c r="H40" s="63">
        <v>0.47599999999999998</v>
      </c>
      <c r="I40" s="62">
        <v>0.125</v>
      </c>
      <c r="J40" s="65">
        <v>8.4890000000000008</v>
      </c>
      <c r="K40" s="63">
        <v>8.9090000000000007</v>
      </c>
      <c r="L40" s="63">
        <v>6.3860000000000001</v>
      </c>
      <c r="M40" s="63">
        <v>5.5720000000000001</v>
      </c>
      <c r="N40" s="62">
        <v>0.57299999999999995</v>
      </c>
      <c r="O40" s="65">
        <v>6.3879999999999999</v>
      </c>
      <c r="P40" s="63">
        <v>8.75</v>
      </c>
      <c r="Q40" s="63">
        <v>4.4000000000000004</v>
      </c>
      <c r="R40" s="63">
        <v>3.9489999999999998</v>
      </c>
      <c r="S40" s="62">
        <v>0.57099999999999995</v>
      </c>
      <c r="T40" s="65">
        <v>4.0250000000000004</v>
      </c>
      <c r="U40" s="63">
        <v>1.2</v>
      </c>
      <c r="V40" s="63">
        <v>3.657</v>
      </c>
      <c r="W40" s="63">
        <v>1.1399999999999999</v>
      </c>
      <c r="X40" s="62">
        <v>0.55300000000000005</v>
      </c>
      <c r="Y40" s="64">
        <v>6.5170000000000003</v>
      </c>
      <c r="Z40" s="63">
        <v>4.3540000000000001</v>
      </c>
      <c r="AA40" s="63">
        <v>3.54</v>
      </c>
      <c r="AB40" s="63">
        <v>1.3240000000000001</v>
      </c>
      <c r="AC40" s="63">
        <v>0.16300000000000001</v>
      </c>
      <c r="AD40" s="64">
        <v>2.8170000000000002</v>
      </c>
      <c r="AE40" s="63">
        <v>0.76300000000000001</v>
      </c>
      <c r="AF40" s="63">
        <v>6.4710000000000001</v>
      </c>
      <c r="AG40" s="63">
        <v>10.3</v>
      </c>
      <c r="AH40" s="63">
        <v>0.38500000000000001</v>
      </c>
      <c r="AI40" s="64">
        <v>3.4670000000000001</v>
      </c>
      <c r="AJ40" s="63">
        <v>1.542</v>
      </c>
      <c r="AK40" s="63">
        <v>3.8570000000000002</v>
      </c>
      <c r="AL40" s="63">
        <v>1.25</v>
      </c>
      <c r="AM40" s="62">
        <v>0.63100000000000001</v>
      </c>
    </row>
    <row r="41" spans="1:39" x14ac:dyDescent="0.2">
      <c r="A41" s="386"/>
      <c r="B41" s="68" t="s">
        <v>117</v>
      </c>
      <c r="C41" s="67" t="s">
        <v>116</v>
      </c>
      <c r="D41" s="66" t="s">
        <v>111</v>
      </c>
      <c r="E41" s="64">
        <v>0.21099999999999999</v>
      </c>
      <c r="F41" s="63">
        <v>7.8E-2</v>
      </c>
      <c r="G41" s="63">
        <v>0.2</v>
      </c>
      <c r="H41" s="63">
        <v>0.14099999999999999</v>
      </c>
      <c r="I41" s="62">
        <v>0.86599999999999999</v>
      </c>
      <c r="J41" s="65">
        <v>0.16700000000000001</v>
      </c>
      <c r="K41" s="63">
        <v>0.05</v>
      </c>
      <c r="L41" s="63">
        <v>0.186</v>
      </c>
      <c r="M41" s="63">
        <v>6.9000000000000006E-2</v>
      </c>
      <c r="N41" s="62">
        <v>0.55100000000000005</v>
      </c>
      <c r="O41" s="65">
        <v>0.15</v>
      </c>
      <c r="P41" s="63">
        <v>7.5999999999999998E-2</v>
      </c>
      <c r="Q41" s="63">
        <v>0.188</v>
      </c>
      <c r="R41" s="63">
        <v>6.4000000000000001E-2</v>
      </c>
      <c r="S41" s="62">
        <v>0.30299999999999999</v>
      </c>
      <c r="T41" s="65">
        <v>0.13800000000000001</v>
      </c>
      <c r="U41" s="63">
        <v>9.1999999999999998E-2</v>
      </c>
      <c r="V41" s="63">
        <v>0.186</v>
      </c>
      <c r="W41" s="63">
        <v>0.09</v>
      </c>
      <c r="X41" s="62">
        <v>0.32400000000000001</v>
      </c>
      <c r="Y41" s="64">
        <v>0.183</v>
      </c>
      <c r="Z41" s="63">
        <v>9.8000000000000004E-2</v>
      </c>
      <c r="AA41" s="63">
        <v>0.22</v>
      </c>
      <c r="AB41" s="63">
        <v>4.4999999999999998E-2</v>
      </c>
      <c r="AC41" s="63">
        <v>0.44</v>
      </c>
      <c r="AD41" s="64">
        <v>0.16700000000000001</v>
      </c>
      <c r="AE41" s="63">
        <v>0.121</v>
      </c>
      <c r="AF41" s="63">
        <v>8.5999999999999993E-2</v>
      </c>
      <c r="AG41" s="63">
        <v>0.107</v>
      </c>
      <c r="AH41" s="63">
        <v>0.23300000000000001</v>
      </c>
      <c r="AI41" s="64">
        <v>0.16700000000000001</v>
      </c>
      <c r="AJ41" s="63">
        <v>0.10299999999999999</v>
      </c>
      <c r="AK41" s="63">
        <v>0.129</v>
      </c>
      <c r="AL41" s="63">
        <v>9.5000000000000001E-2</v>
      </c>
      <c r="AM41" s="62">
        <v>0.50700000000000001</v>
      </c>
    </row>
    <row r="42" spans="1:39" x14ac:dyDescent="0.2">
      <c r="A42" s="386"/>
      <c r="B42" s="68" t="s">
        <v>115</v>
      </c>
      <c r="C42" s="67" t="s">
        <v>114</v>
      </c>
      <c r="D42" s="66" t="s">
        <v>111</v>
      </c>
      <c r="E42" s="64">
        <v>0.83299999999999996</v>
      </c>
      <c r="F42" s="63">
        <v>0.39700000000000002</v>
      </c>
      <c r="G42" s="63">
        <v>0.7</v>
      </c>
      <c r="H42" s="63">
        <v>0.374</v>
      </c>
      <c r="I42" s="62">
        <v>0.52300000000000002</v>
      </c>
      <c r="J42" s="65">
        <v>0.48899999999999999</v>
      </c>
      <c r="K42" s="63">
        <v>0.17599999999999999</v>
      </c>
      <c r="L42" s="63">
        <v>0.78600000000000003</v>
      </c>
      <c r="M42" s="63">
        <v>0.56100000000000005</v>
      </c>
      <c r="N42" s="62">
        <v>0.22</v>
      </c>
      <c r="O42" s="65">
        <v>0.82499999999999996</v>
      </c>
      <c r="P42" s="63">
        <v>0.59699999999999998</v>
      </c>
      <c r="Q42" s="63">
        <v>0.65</v>
      </c>
      <c r="R42" s="63">
        <v>0.36299999999999999</v>
      </c>
      <c r="S42" s="62">
        <v>0.49299999999999999</v>
      </c>
      <c r="T42" s="65">
        <v>0.57499999999999996</v>
      </c>
      <c r="U42" s="63">
        <v>0.28699999999999998</v>
      </c>
      <c r="V42" s="63">
        <v>0.47099999999999997</v>
      </c>
      <c r="W42" s="63">
        <v>0.19800000000000001</v>
      </c>
      <c r="X42" s="62">
        <v>0.42599999999999999</v>
      </c>
      <c r="Y42" s="64">
        <v>0.3</v>
      </c>
      <c r="Z42" s="63">
        <v>8.8999999999999996E-2</v>
      </c>
      <c r="AA42" s="63">
        <v>0.34</v>
      </c>
      <c r="AB42" s="63">
        <v>0.16700000000000001</v>
      </c>
      <c r="AC42" s="63">
        <v>0.64800000000000002</v>
      </c>
      <c r="AD42" s="64">
        <v>0.433</v>
      </c>
      <c r="AE42" s="63">
        <v>0.151</v>
      </c>
      <c r="AF42" s="63">
        <v>0.34300000000000003</v>
      </c>
      <c r="AG42" s="63">
        <v>0.14000000000000001</v>
      </c>
      <c r="AH42" s="63">
        <v>0.28899999999999998</v>
      </c>
      <c r="AI42" s="64">
        <v>0.23300000000000001</v>
      </c>
      <c r="AJ42" s="63">
        <v>0.10299999999999999</v>
      </c>
      <c r="AK42" s="63">
        <v>0.27100000000000002</v>
      </c>
      <c r="AL42" s="63">
        <v>0.13800000000000001</v>
      </c>
      <c r="AM42" s="62">
        <v>0.58199999999999996</v>
      </c>
    </row>
    <row r="43" spans="1:39" x14ac:dyDescent="0.2">
      <c r="A43" s="386"/>
      <c r="B43" s="68" t="s">
        <v>113</v>
      </c>
      <c r="C43" s="67" t="s">
        <v>112</v>
      </c>
      <c r="D43" s="66" t="s">
        <v>111</v>
      </c>
      <c r="E43" s="64">
        <v>0</v>
      </c>
      <c r="F43" s="63">
        <v>0</v>
      </c>
      <c r="G43" s="63">
        <v>0</v>
      </c>
      <c r="H43" s="63">
        <v>0</v>
      </c>
      <c r="I43" s="62" t="s">
        <v>25</v>
      </c>
      <c r="J43" s="65">
        <v>0</v>
      </c>
      <c r="K43" s="63">
        <v>0</v>
      </c>
      <c r="L43" s="63">
        <v>0</v>
      </c>
      <c r="M43" s="63">
        <v>0</v>
      </c>
      <c r="N43" s="62" t="s">
        <v>25</v>
      </c>
      <c r="O43" s="65">
        <v>0</v>
      </c>
      <c r="P43" s="63">
        <v>0</v>
      </c>
      <c r="Q43" s="63">
        <v>0</v>
      </c>
      <c r="R43" s="63">
        <v>0</v>
      </c>
      <c r="S43" s="62" t="s">
        <v>25</v>
      </c>
      <c r="T43" s="65">
        <v>0</v>
      </c>
      <c r="U43" s="63">
        <v>0</v>
      </c>
      <c r="V43" s="63">
        <v>0</v>
      </c>
      <c r="W43" s="63">
        <v>0</v>
      </c>
      <c r="X43" s="62" t="s">
        <v>25</v>
      </c>
      <c r="Y43" s="64">
        <v>0</v>
      </c>
      <c r="Z43" s="63">
        <v>0</v>
      </c>
      <c r="AA43" s="63">
        <v>0</v>
      </c>
      <c r="AB43" s="63">
        <v>0</v>
      </c>
      <c r="AC43" s="63" t="s">
        <v>25</v>
      </c>
      <c r="AD43" s="64">
        <v>0</v>
      </c>
      <c r="AE43" s="63">
        <v>0</v>
      </c>
      <c r="AF43" s="63">
        <v>0</v>
      </c>
      <c r="AG43" s="63">
        <v>0</v>
      </c>
      <c r="AH43" s="63" t="s">
        <v>25</v>
      </c>
      <c r="AI43" s="64">
        <v>0</v>
      </c>
      <c r="AJ43" s="63">
        <v>0</v>
      </c>
      <c r="AK43" s="63">
        <v>0</v>
      </c>
      <c r="AL43" s="63">
        <v>0</v>
      </c>
      <c r="AM43" s="62" t="s">
        <v>25</v>
      </c>
    </row>
    <row r="44" spans="1:39" ht="17" x14ac:dyDescent="0.2">
      <c r="A44" s="386"/>
      <c r="B44" s="68" t="s">
        <v>110</v>
      </c>
      <c r="C44" s="67" t="s">
        <v>109</v>
      </c>
      <c r="D44" s="66" t="s">
        <v>96</v>
      </c>
      <c r="E44" s="64">
        <v>1.06</v>
      </c>
      <c r="F44" s="63">
        <v>0.77100000000000002</v>
      </c>
      <c r="G44" s="63">
        <v>1.2569999999999999</v>
      </c>
      <c r="H44" s="63">
        <v>1.137</v>
      </c>
      <c r="I44" s="62">
        <v>0.72099999999999997</v>
      </c>
      <c r="J44" s="65">
        <v>1.4419999999999999</v>
      </c>
      <c r="K44" s="63">
        <v>0.86</v>
      </c>
      <c r="L44" s="63">
        <v>1.5569999999999999</v>
      </c>
      <c r="M44" s="63">
        <v>0.63400000000000001</v>
      </c>
      <c r="N44" s="62">
        <v>0.76300000000000001</v>
      </c>
      <c r="O44" s="65">
        <v>1.147</v>
      </c>
      <c r="P44" s="63">
        <v>0.245</v>
      </c>
      <c r="Q44" s="63">
        <v>1.23</v>
      </c>
      <c r="R44" s="63">
        <v>0.84599999999999997</v>
      </c>
      <c r="S44" s="62">
        <v>0.79800000000000004</v>
      </c>
      <c r="T44" s="65">
        <v>1.6879999999999999</v>
      </c>
      <c r="U44" s="63">
        <v>0.54</v>
      </c>
      <c r="V44" s="63">
        <v>1.429</v>
      </c>
      <c r="W44" s="63">
        <v>0.34699999999999998</v>
      </c>
      <c r="X44" s="62">
        <v>0.28599999999999998</v>
      </c>
      <c r="Y44" s="64">
        <v>1.29</v>
      </c>
      <c r="Z44" s="63">
        <v>0.80200000000000005</v>
      </c>
      <c r="AA44" s="63">
        <v>0.89600000000000002</v>
      </c>
      <c r="AB44" s="63">
        <v>0.17100000000000001</v>
      </c>
      <c r="AC44" s="63">
        <v>0.28899999999999998</v>
      </c>
      <c r="AD44" s="64">
        <v>0.86</v>
      </c>
      <c r="AE44" s="63">
        <v>0.51300000000000001</v>
      </c>
      <c r="AF44" s="63">
        <v>0.85099999999999998</v>
      </c>
      <c r="AG44" s="63">
        <v>0.504</v>
      </c>
      <c r="AH44" s="63">
        <v>0.97599999999999998</v>
      </c>
      <c r="AI44" s="64">
        <v>0.97</v>
      </c>
      <c r="AJ44" s="63">
        <v>0.19800000000000001</v>
      </c>
      <c r="AK44" s="63">
        <v>0.82299999999999995</v>
      </c>
      <c r="AL44" s="63">
        <v>0.33200000000000002</v>
      </c>
      <c r="AM44" s="62">
        <v>0.34699999999999998</v>
      </c>
    </row>
    <row r="45" spans="1:39" ht="17" x14ac:dyDescent="0.2">
      <c r="A45" s="386"/>
      <c r="B45" s="68" t="s">
        <v>108</v>
      </c>
      <c r="C45" s="67" t="s">
        <v>107</v>
      </c>
      <c r="D45" s="66" t="s">
        <v>96</v>
      </c>
      <c r="E45" s="64">
        <v>7.3760000000000003</v>
      </c>
      <c r="F45" s="63">
        <v>3.3239999999999998</v>
      </c>
      <c r="G45" s="63">
        <v>7.76</v>
      </c>
      <c r="H45" s="63">
        <v>1.6240000000000001</v>
      </c>
      <c r="I45" s="62">
        <v>0.77100000000000002</v>
      </c>
      <c r="J45" s="65">
        <v>10.736000000000001</v>
      </c>
      <c r="K45" s="63">
        <v>2.08</v>
      </c>
      <c r="L45" s="63">
        <v>10.874000000000001</v>
      </c>
      <c r="M45" s="63">
        <v>2.1840000000000002</v>
      </c>
      <c r="N45" s="62">
        <v>0.9</v>
      </c>
      <c r="O45" s="65">
        <v>11.88</v>
      </c>
      <c r="P45" s="63">
        <v>3.1829999999999998</v>
      </c>
      <c r="Q45" s="63">
        <v>8.3699999999999992</v>
      </c>
      <c r="R45" s="63">
        <v>1.4830000000000001</v>
      </c>
      <c r="S45" s="62">
        <v>1.7999999999999999E-2</v>
      </c>
      <c r="T45" s="65">
        <v>9.3770000000000007</v>
      </c>
      <c r="U45" s="63">
        <v>3.9180000000000001</v>
      </c>
      <c r="V45" s="63">
        <v>10.36</v>
      </c>
      <c r="W45" s="63">
        <v>2.34</v>
      </c>
      <c r="X45" s="62">
        <v>0.56100000000000005</v>
      </c>
      <c r="Y45" s="64">
        <v>10.516999999999999</v>
      </c>
      <c r="Z45" s="63">
        <v>2.4430000000000001</v>
      </c>
      <c r="AA45" s="63">
        <v>7.88</v>
      </c>
      <c r="AB45" s="63">
        <v>2.012</v>
      </c>
      <c r="AC45" s="63">
        <v>8.1000000000000003E-2</v>
      </c>
      <c r="AD45" s="64">
        <v>6.91</v>
      </c>
      <c r="AE45" s="63">
        <v>2.29</v>
      </c>
      <c r="AF45" s="63">
        <v>5.2089999999999996</v>
      </c>
      <c r="AG45" s="63">
        <v>1.2789999999999999</v>
      </c>
      <c r="AH45" s="63">
        <v>0.14699999999999999</v>
      </c>
      <c r="AI45" s="64">
        <v>5.98</v>
      </c>
      <c r="AJ45" s="63">
        <v>3.6560000000000001</v>
      </c>
      <c r="AK45" s="63">
        <v>4.851</v>
      </c>
      <c r="AL45" s="63">
        <v>1.29</v>
      </c>
      <c r="AM45" s="62">
        <v>0.499</v>
      </c>
    </row>
    <row r="46" spans="1:39" ht="17" x14ac:dyDescent="0.2">
      <c r="A46" s="386"/>
      <c r="B46" s="68" t="s">
        <v>106</v>
      </c>
      <c r="C46" s="67" t="s">
        <v>105</v>
      </c>
      <c r="D46" s="66" t="s">
        <v>96</v>
      </c>
      <c r="E46" s="64">
        <v>0.24199999999999999</v>
      </c>
      <c r="F46" s="63">
        <v>0.20699999999999999</v>
      </c>
      <c r="G46" s="63">
        <v>0.16</v>
      </c>
      <c r="H46" s="63">
        <v>8.5999999999999993E-2</v>
      </c>
      <c r="I46" s="62">
        <v>0.309</v>
      </c>
      <c r="J46" s="65">
        <v>0.27100000000000002</v>
      </c>
      <c r="K46" s="63">
        <v>0.151</v>
      </c>
      <c r="L46" s="63">
        <v>0.21099999999999999</v>
      </c>
      <c r="M46" s="63">
        <v>0.05</v>
      </c>
      <c r="N46" s="62">
        <v>0.29199999999999998</v>
      </c>
      <c r="O46" s="65">
        <v>0.42499999999999999</v>
      </c>
      <c r="P46" s="63">
        <v>0.214</v>
      </c>
      <c r="Q46" s="63">
        <v>0.25800000000000001</v>
      </c>
      <c r="R46" s="63">
        <v>0.19600000000000001</v>
      </c>
      <c r="S46" s="62">
        <v>0.125</v>
      </c>
      <c r="T46" s="65">
        <v>0.4</v>
      </c>
      <c r="U46" s="63">
        <v>0.13900000000000001</v>
      </c>
      <c r="V46" s="63">
        <v>0.25700000000000001</v>
      </c>
      <c r="W46" s="63">
        <v>0.161</v>
      </c>
      <c r="X46" s="62">
        <v>9.1999999999999998E-2</v>
      </c>
      <c r="Y46" s="64">
        <v>0.25</v>
      </c>
      <c r="Z46" s="63">
        <v>0.14399999999999999</v>
      </c>
      <c r="AA46" s="63">
        <v>0.17599999999999999</v>
      </c>
      <c r="AB46" s="63">
        <v>8.4000000000000005E-2</v>
      </c>
      <c r="AC46" s="63">
        <v>0.318</v>
      </c>
      <c r="AD46" s="64">
        <v>0.29699999999999999</v>
      </c>
      <c r="AE46" s="63">
        <v>0.23899999999999999</v>
      </c>
      <c r="AF46" s="63">
        <v>0.17699999999999999</v>
      </c>
      <c r="AG46" s="63">
        <v>0.11</v>
      </c>
      <c r="AH46" s="63">
        <v>0.29899999999999999</v>
      </c>
      <c r="AI46" s="64">
        <v>0.23699999999999999</v>
      </c>
      <c r="AJ46" s="63">
        <v>7.9000000000000001E-2</v>
      </c>
      <c r="AK46" s="63">
        <v>0.13100000000000001</v>
      </c>
      <c r="AL46" s="63">
        <v>5.3999999999999999E-2</v>
      </c>
      <c r="AM46" s="62">
        <v>2.3E-2</v>
      </c>
    </row>
    <row r="47" spans="1:39" ht="17" x14ac:dyDescent="0.2">
      <c r="A47" s="386"/>
      <c r="B47" s="68" t="s">
        <v>104</v>
      </c>
      <c r="C47" s="67" t="s">
        <v>103</v>
      </c>
      <c r="D47" s="66" t="s">
        <v>96</v>
      </c>
      <c r="E47" s="64">
        <v>0.24199999999999999</v>
      </c>
      <c r="F47" s="63">
        <v>0.13200000000000001</v>
      </c>
      <c r="G47" s="63">
        <v>0.193</v>
      </c>
      <c r="H47" s="63">
        <v>5.6000000000000001E-2</v>
      </c>
      <c r="I47" s="62">
        <v>0.34599999999999997</v>
      </c>
      <c r="J47" s="65">
        <v>1.147</v>
      </c>
      <c r="K47" s="63">
        <v>1.1359999999999999</v>
      </c>
      <c r="L47" s="63">
        <v>0.80900000000000005</v>
      </c>
      <c r="M47" s="63">
        <v>0.57399999999999995</v>
      </c>
      <c r="N47" s="62">
        <v>0.45300000000000001</v>
      </c>
      <c r="O47" s="65">
        <v>0.98199999999999998</v>
      </c>
      <c r="P47" s="63">
        <v>1.345</v>
      </c>
      <c r="Q47" s="63">
        <v>0.47299999999999998</v>
      </c>
      <c r="R47" s="63">
        <v>0.442</v>
      </c>
      <c r="S47" s="62">
        <v>0.33600000000000002</v>
      </c>
      <c r="T47" s="65">
        <v>0.45</v>
      </c>
      <c r="U47" s="63">
        <v>8.3000000000000004E-2</v>
      </c>
      <c r="V47" s="63">
        <v>0.45100000000000001</v>
      </c>
      <c r="W47" s="63">
        <v>0.157</v>
      </c>
      <c r="X47" s="62">
        <v>0.98299999999999998</v>
      </c>
      <c r="Y47" s="64">
        <v>0.78</v>
      </c>
      <c r="Z47" s="63">
        <v>0.41299999999999998</v>
      </c>
      <c r="AA47" s="63">
        <v>0.312</v>
      </c>
      <c r="AB47" s="63">
        <v>6.4000000000000001E-2</v>
      </c>
      <c r="AC47" s="63">
        <v>3.9E-2</v>
      </c>
      <c r="AD47" s="64">
        <v>0.23</v>
      </c>
      <c r="AE47" s="63">
        <v>8.3000000000000004E-2</v>
      </c>
      <c r="AF47" s="63">
        <v>0.44600000000000001</v>
      </c>
      <c r="AG47" s="63">
        <v>0.72699999999999998</v>
      </c>
      <c r="AH47" s="63">
        <v>0.46400000000000002</v>
      </c>
      <c r="AI47" s="64">
        <v>0.22700000000000001</v>
      </c>
      <c r="AJ47" s="63">
        <v>9.4E-2</v>
      </c>
      <c r="AK47" s="63">
        <v>0.246</v>
      </c>
      <c r="AL47" s="63">
        <v>0.127</v>
      </c>
      <c r="AM47" s="62">
        <v>0.76300000000000001</v>
      </c>
    </row>
    <row r="48" spans="1:39" ht="17" x14ac:dyDescent="0.2">
      <c r="A48" s="386"/>
      <c r="B48" s="68" t="s">
        <v>102</v>
      </c>
      <c r="C48" s="67" t="s">
        <v>101</v>
      </c>
      <c r="D48" s="66" t="s">
        <v>96</v>
      </c>
      <c r="E48" s="64">
        <v>0.02</v>
      </c>
      <c r="F48" s="63">
        <v>1.4E-2</v>
      </c>
      <c r="G48" s="63">
        <v>2.3E-2</v>
      </c>
      <c r="H48" s="63">
        <v>1.4999999999999999E-2</v>
      </c>
      <c r="I48" s="62">
        <v>0.67600000000000005</v>
      </c>
      <c r="J48" s="65">
        <v>2.1999999999999999E-2</v>
      </c>
      <c r="K48" s="63">
        <v>7.0000000000000001E-3</v>
      </c>
      <c r="L48" s="63">
        <v>2.5999999999999999E-2</v>
      </c>
      <c r="M48" s="63">
        <v>0.01</v>
      </c>
      <c r="N48" s="62">
        <v>0.436</v>
      </c>
      <c r="O48" s="65">
        <v>0.02</v>
      </c>
      <c r="P48" s="63">
        <v>1.9E-2</v>
      </c>
      <c r="Q48" s="63">
        <v>0.02</v>
      </c>
      <c r="R48" s="63">
        <v>0</v>
      </c>
      <c r="S48" s="62">
        <v>1</v>
      </c>
      <c r="T48" s="65">
        <v>2.1999999999999999E-2</v>
      </c>
      <c r="U48" s="63">
        <v>1.7000000000000001E-2</v>
      </c>
      <c r="V48" s="63">
        <v>2.9000000000000001E-2</v>
      </c>
      <c r="W48" s="63">
        <v>1.6E-2</v>
      </c>
      <c r="X48" s="62">
        <v>0.48199999999999998</v>
      </c>
      <c r="Y48" s="64">
        <v>2.3E-2</v>
      </c>
      <c r="Z48" s="63">
        <v>1.4999999999999999E-2</v>
      </c>
      <c r="AA48" s="63">
        <v>2.4E-2</v>
      </c>
      <c r="AB48" s="63">
        <v>8.9999999999999993E-3</v>
      </c>
      <c r="AC48" s="63">
        <v>0.93</v>
      </c>
      <c r="AD48" s="64">
        <v>1.2999999999999999E-2</v>
      </c>
      <c r="AE48" s="63">
        <v>1.6E-2</v>
      </c>
      <c r="AF48" s="63">
        <v>6.0000000000000001E-3</v>
      </c>
      <c r="AG48" s="63">
        <v>0.01</v>
      </c>
      <c r="AH48" s="63">
        <v>0.34699999999999998</v>
      </c>
      <c r="AI48" s="64">
        <v>0.01</v>
      </c>
      <c r="AJ48" s="63">
        <v>1.0999999999999999E-2</v>
      </c>
      <c r="AK48" s="63">
        <v>8.9999999999999993E-3</v>
      </c>
      <c r="AL48" s="63">
        <v>1.0999999999999999E-2</v>
      </c>
      <c r="AM48" s="62">
        <v>0.81699999999999995</v>
      </c>
    </row>
    <row r="49" spans="1:39" ht="17" x14ac:dyDescent="0.2">
      <c r="A49" s="386"/>
      <c r="B49" s="68" t="s">
        <v>100</v>
      </c>
      <c r="C49" s="67" t="s">
        <v>99</v>
      </c>
      <c r="D49" s="66" t="s">
        <v>96</v>
      </c>
      <c r="E49" s="64">
        <v>7.5999999999999998E-2</v>
      </c>
      <c r="F49" s="63">
        <v>0.05</v>
      </c>
      <c r="G49" s="63">
        <v>7.0000000000000007E-2</v>
      </c>
      <c r="H49" s="63">
        <v>4.7E-2</v>
      </c>
      <c r="I49" s="62">
        <v>0.83</v>
      </c>
      <c r="J49" s="65">
        <v>6.4000000000000001E-2</v>
      </c>
      <c r="K49" s="63">
        <v>2.5999999999999999E-2</v>
      </c>
      <c r="L49" s="63">
        <v>0.106</v>
      </c>
      <c r="M49" s="63">
        <v>5.6000000000000001E-2</v>
      </c>
      <c r="N49" s="62">
        <v>0.11</v>
      </c>
      <c r="O49" s="65">
        <v>0.13200000000000001</v>
      </c>
      <c r="P49" s="63">
        <v>0.108</v>
      </c>
      <c r="Q49" s="63">
        <v>7.0000000000000007E-2</v>
      </c>
      <c r="R49" s="63">
        <v>3.4000000000000002E-2</v>
      </c>
      <c r="S49" s="62">
        <v>0.157</v>
      </c>
      <c r="T49" s="65">
        <v>7.0000000000000007E-2</v>
      </c>
      <c r="U49" s="63">
        <v>0.04</v>
      </c>
      <c r="V49" s="63">
        <v>0.06</v>
      </c>
      <c r="W49" s="63">
        <v>4.4999999999999998E-2</v>
      </c>
      <c r="X49" s="62">
        <v>0.65800000000000003</v>
      </c>
      <c r="Y49" s="64">
        <v>4.2999999999999997E-2</v>
      </c>
      <c r="Z49" s="63">
        <v>0.02</v>
      </c>
      <c r="AA49" s="63">
        <v>3.5999999999999997E-2</v>
      </c>
      <c r="AB49" s="63">
        <v>1.7000000000000001E-2</v>
      </c>
      <c r="AC49" s="63">
        <v>0.52100000000000002</v>
      </c>
      <c r="AD49" s="64">
        <v>3.3000000000000002E-2</v>
      </c>
      <c r="AE49" s="63">
        <v>2.4E-2</v>
      </c>
      <c r="AF49" s="63">
        <v>2.5999999999999999E-2</v>
      </c>
      <c r="AG49" s="63">
        <v>1.4999999999999999E-2</v>
      </c>
      <c r="AH49" s="63">
        <v>0.52300000000000002</v>
      </c>
      <c r="AI49" s="64">
        <v>2.3E-2</v>
      </c>
      <c r="AJ49" s="63">
        <v>0.02</v>
      </c>
      <c r="AK49" s="63">
        <v>1.4E-2</v>
      </c>
      <c r="AL49" s="63">
        <v>0.01</v>
      </c>
      <c r="AM49" s="62">
        <v>0.34</v>
      </c>
    </row>
    <row r="50" spans="1:39" ht="18" thickBot="1" x14ac:dyDescent="0.25">
      <c r="A50" s="387"/>
      <c r="B50" s="61" t="s">
        <v>98</v>
      </c>
      <c r="C50" s="60" t="s">
        <v>97</v>
      </c>
      <c r="D50" s="59" t="s">
        <v>96</v>
      </c>
      <c r="E50" s="57">
        <v>0</v>
      </c>
      <c r="F50" s="56">
        <v>0</v>
      </c>
      <c r="G50" s="56">
        <v>0</v>
      </c>
      <c r="H50" s="56">
        <v>0</v>
      </c>
      <c r="I50" s="55" t="s">
        <v>25</v>
      </c>
      <c r="J50" s="58">
        <v>0</v>
      </c>
      <c r="K50" s="56">
        <v>0</v>
      </c>
      <c r="L50" s="56">
        <v>0</v>
      </c>
      <c r="M50" s="56">
        <v>0</v>
      </c>
      <c r="N50" s="55" t="s">
        <v>25</v>
      </c>
      <c r="O50" s="58">
        <v>0</v>
      </c>
      <c r="P50" s="56">
        <v>0</v>
      </c>
      <c r="Q50" s="56">
        <v>0</v>
      </c>
      <c r="R50" s="56">
        <v>0</v>
      </c>
      <c r="S50" s="55" t="s">
        <v>25</v>
      </c>
      <c r="T50" s="58">
        <v>0</v>
      </c>
      <c r="U50" s="56">
        <v>0</v>
      </c>
      <c r="V50" s="56">
        <v>0</v>
      </c>
      <c r="W50" s="56">
        <v>0</v>
      </c>
      <c r="X50" s="55" t="s">
        <v>25</v>
      </c>
      <c r="Y50" s="57">
        <v>0</v>
      </c>
      <c r="Z50" s="56">
        <v>0</v>
      </c>
      <c r="AA50" s="56">
        <v>0</v>
      </c>
      <c r="AB50" s="56">
        <v>0</v>
      </c>
      <c r="AC50" s="56" t="s">
        <v>25</v>
      </c>
      <c r="AD50" s="57">
        <v>0</v>
      </c>
      <c r="AE50" s="56">
        <v>0</v>
      </c>
      <c r="AF50" s="56">
        <v>0</v>
      </c>
      <c r="AG50" s="56">
        <v>0</v>
      </c>
      <c r="AH50" s="56" t="s">
        <v>25</v>
      </c>
      <c r="AI50" s="57">
        <v>0</v>
      </c>
      <c r="AJ50" s="56">
        <v>0</v>
      </c>
      <c r="AK50" s="56">
        <v>0</v>
      </c>
      <c r="AL50" s="56">
        <v>0</v>
      </c>
      <c r="AM50" s="55" t="s">
        <v>25</v>
      </c>
    </row>
    <row r="52" spans="1:39" x14ac:dyDescent="0.2">
      <c r="A52" s="83" t="s">
        <v>229</v>
      </c>
    </row>
    <row r="53" spans="1:39" x14ac:dyDescent="0.2">
      <c r="A53" s="85" t="s">
        <v>236</v>
      </c>
    </row>
  </sheetData>
  <mergeCells count="27">
    <mergeCell ref="J5:K5"/>
    <mergeCell ref="L5:M5"/>
    <mergeCell ref="O5:P5"/>
    <mergeCell ref="AF5:AG5"/>
    <mergeCell ref="AD5:AE5"/>
    <mergeCell ref="V5:W5"/>
    <mergeCell ref="T5:U5"/>
    <mergeCell ref="AK5:AL5"/>
    <mergeCell ref="AI5:AJ5"/>
    <mergeCell ref="Q5:R5"/>
    <mergeCell ref="Y5:Z5"/>
    <mergeCell ref="AA5:AB5"/>
    <mergeCell ref="E3:X3"/>
    <mergeCell ref="Y3:AM3"/>
    <mergeCell ref="AD4:AH4"/>
    <mergeCell ref="O4:S4"/>
    <mergeCell ref="AI4:AM4"/>
    <mergeCell ref="T4:X4"/>
    <mergeCell ref="J4:N4"/>
    <mergeCell ref="Y4:AC4"/>
    <mergeCell ref="A7:A17"/>
    <mergeCell ref="A18:A28"/>
    <mergeCell ref="A29:A35"/>
    <mergeCell ref="A36:A50"/>
    <mergeCell ref="E4:I4"/>
    <mergeCell ref="E5:F5"/>
    <mergeCell ref="G5:H5"/>
  </mergeCells>
  <conditionalFormatting sqref="I7:I50 AC7:AC50 N7:N50 AH7:AH50 S7:S50 AM7:AM50 X7:X50">
    <cfRule type="cellIs" dxfId="27" priority="2" operator="lessThanOrEqual">
      <formula>0.05</formula>
    </cfRule>
  </conditionalFormatting>
  <conditionalFormatting sqref="I7:I50 N7:N50 S7:S50 X7:X50 AC7:AC50 AH7:AH50 AM7:AM50">
    <cfRule type="cellIs" dxfId="26" priority="1" operator="between">
      <formula>0.05</formula>
      <formula>0.1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3"/>
  <sheetViews>
    <sheetView workbookViewId="0">
      <pane xSplit="4" topLeftCell="E1" activePane="topRight" state="frozenSplit"/>
      <selection pane="topRight"/>
    </sheetView>
  </sheetViews>
  <sheetFormatPr baseColWidth="10" defaultRowHeight="16" x14ac:dyDescent="0.2"/>
  <cols>
    <col min="2" max="2" width="10" bestFit="1" customWidth="1"/>
    <col min="3" max="3" width="45.5" bestFit="1" customWidth="1"/>
    <col min="4" max="4" width="9" customWidth="1"/>
  </cols>
  <sheetData>
    <row r="1" spans="1:39" x14ac:dyDescent="0.2">
      <c r="A1" s="44" t="s">
        <v>426</v>
      </c>
    </row>
    <row r="2" spans="1:39" ht="17" thickBot="1" x14ac:dyDescent="0.25"/>
    <row r="3" spans="1:39" ht="17" thickBot="1" x14ac:dyDescent="0.25">
      <c r="E3" s="298" t="s">
        <v>210</v>
      </c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300"/>
      <c r="Y3" s="301" t="s">
        <v>209</v>
      </c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3"/>
    </row>
    <row r="4" spans="1:39" ht="17" thickBot="1" x14ac:dyDescent="0.25">
      <c r="E4" s="388" t="s">
        <v>208</v>
      </c>
      <c r="F4" s="389"/>
      <c r="G4" s="389"/>
      <c r="H4" s="389"/>
      <c r="I4" s="390"/>
      <c r="J4" s="394" t="s">
        <v>207</v>
      </c>
      <c r="K4" s="389"/>
      <c r="L4" s="389"/>
      <c r="M4" s="389"/>
      <c r="N4" s="390"/>
      <c r="O4" s="394" t="s">
        <v>206</v>
      </c>
      <c r="P4" s="389"/>
      <c r="Q4" s="389"/>
      <c r="R4" s="389"/>
      <c r="S4" s="390"/>
      <c r="T4" s="398" t="s">
        <v>205</v>
      </c>
      <c r="U4" s="398"/>
      <c r="V4" s="398"/>
      <c r="W4" s="398"/>
      <c r="X4" s="399"/>
      <c r="Y4" s="388" t="s">
        <v>207</v>
      </c>
      <c r="Z4" s="389"/>
      <c r="AA4" s="389"/>
      <c r="AB4" s="389"/>
      <c r="AC4" s="389"/>
      <c r="AD4" s="388" t="s">
        <v>206</v>
      </c>
      <c r="AE4" s="389"/>
      <c r="AF4" s="389"/>
      <c r="AG4" s="389"/>
      <c r="AH4" s="389"/>
      <c r="AI4" s="397" t="s">
        <v>205</v>
      </c>
      <c r="AJ4" s="398"/>
      <c r="AK4" s="398"/>
      <c r="AL4" s="398"/>
      <c r="AM4" s="399"/>
    </row>
    <row r="5" spans="1:39" x14ac:dyDescent="0.2">
      <c r="E5" s="391" t="s">
        <v>216</v>
      </c>
      <c r="F5" s="392"/>
      <c r="G5" s="393" t="s">
        <v>211</v>
      </c>
      <c r="H5" s="393"/>
      <c r="I5" s="62"/>
      <c r="J5" s="395" t="s">
        <v>212</v>
      </c>
      <c r="K5" s="392"/>
      <c r="L5" s="393" t="s">
        <v>215</v>
      </c>
      <c r="M5" s="393"/>
      <c r="N5" s="62"/>
      <c r="O5" s="395" t="s">
        <v>212</v>
      </c>
      <c r="P5" s="392"/>
      <c r="Q5" s="393" t="s">
        <v>214</v>
      </c>
      <c r="R5" s="393"/>
      <c r="S5" s="62"/>
      <c r="T5" s="395" t="s">
        <v>203</v>
      </c>
      <c r="U5" s="392"/>
      <c r="V5" s="393" t="s">
        <v>213</v>
      </c>
      <c r="W5" s="393"/>
      <c r="X5" s="62"/>
      <c r="Y5" s="391" t="s">
        <v>212</v>
      </c>
      <c r="Z5" s="392"/>
      <c r="AA5" s="393" t="s">
        <v>213</v>
      </c>
      <c r="AB5" s="393"/>
      <c r="AC5" s="63"/>
      <c r="AD5" s="391" t="s">
        <v>212</v>
      </c>
      <c r="AE5" s="392"/>
      <c r="AF5" s="393" t="s">
        <v>213</v>
      </c>
      <c r="AG5" s="393"/>
      <c r="AH5" s="63"/>
      <c r="AI5" s="391" t="s">
        <v>212</v>
      </c>
      <c r="AJ5" s="392"/>
      <c r="AK5" s="393" t="s">
        <v>211</v>
      </c>
      <c r="AL5" s="393"/>
      <c r="AM5" s="62"/>
    </row>
    <row r="6" spans="1:39" ht="17" thickBot="1" x14ac:dyDescent="0.25">
      <c r="A6" s="81"/>
      <c r="B6" s="80" t="s">
        <v>287</v>
      </c>
      <c r="C6" s="80" t="s">
        <v>286</v>
      </c>
      <c r="D6" s="79" t="s">
        <v>197</v>
      </c>
      <c r="E6" s="64" t="s">
        <v>196</v>
      </c>
      <c r="F6" s="63" t="s">
        <v>195</v>
      </c>
      <c r="G6" s="63" t="s">
        <v>196</v>
      </c>
      <c r="H6" s="63" t="s">
        <v>195</v>
      </c>
      <c r="I6" s="62" t="s">
        <v>194</v>
      </c>
      <c r="J6" s="65" t="s">
        <v>196</v>
      </c>
      <c r="K6" s="63" t="s">
        <v>195</v>
      </c>
      <c r="L6" s="63" t="s">
        <v>196</v>
      </c>
      <c r="M6" s="63" t="s">
        <v>195</v>
      </c>
      <c r="N6" s="62" t="s">
        <v>194</v>
      </c>
      <c r="O6" s="65" t="s">
        <v>196</v>
      </c>
      <c r="P6" s="63" t="s">
        <v>195</v>
      </c>
      <c r="Q6" s="63" t="s">
        <v>196</v>
      </c>
      <c r="R6" s="63" t="s">
        <v>195</v>
      </c>
      <c r="S6" s="62" t="s">
        <v>194</v>
      </c>
      <c r="T6" s="58" t="s">
        <v>196</v>
      </c>
      <c r="U6" s="56" t="s">
        <v>195</v>
      </c>
      <c r="V6" s="56" t="s">
        <v>196</v>
      </c>
      <c r="W6" s="56" t="s">
        <v>195</v>
      </c>
      <c r="X6" s="55" t="s">
        <v>194</v>
      </c>
      <c r="Y6" s="64" t="s">
        <v>196</v>
      </c>
      <c r="Z6" s="63" t="s">
        <v>195</v>
      </c>
      <c r="AA6" s="63" t="s">
        <v>196</v>
      </c>
      <c r="AB6" s="63" t="s">
        <v>195</v>
      </c>
      <c r="AC6" s="63" t="s">
        <v>194</v>
      </c>
      <c r="AD6" s="64" t="s">
        <v>196</v>
      </c>
      <c r="AE6" s="63" t="s">
        <v>195</v>
      </c>
      <c r="AF6" s="63" t="s">
        <v>196</v>
      </c>
      <c r="AG6" s="63" t="s">
        <v>195</v>
      </c>
      <c r="AH6" s="63" t="s">
        <v>194</v>
      </c>
      <c r="AI6" s="57" t="s">
        <v>196</v>
      </c>
      <c r="AJ6" s="56" t="s">
        <v>195</v>
      </c>
      <c r="AK6" s="56" t="s">
        <v>196</v>
      </c>
      <c r="AL6" s="56" t="s">
        <v>195</v>
      </c>
      <c r="AM6" s="55" t="s">
        <v>194</v>
      </c>
    </row>
    <row r="7" spans="1:39" ht="17" x14ac:dyDescent="0.2">
      <c r="A7" s="307" t="s">
        <v>193</v>
      </c>
      <c r="B7" s="77" t="s">
        <v>192</v>
      </c>
      <c r="C7" s="76" t="s">
        <v>191</v>
      </c>
      <c r="D7" s="75" t="s">
        <v>190</v>
      </c>
      <c r="E7" s="73">
        <v>10.962999999999999</v>
      </c>
      <c r="F7" s="72">
        <v>0.498</v>
      </c>
      <c r="G7" s="72">
        <v>10.164</v>
      </c>
      <c r="H7" s="72">
        <v>0.66900000000000004</v>
      </c>
      <c r="I7" s="71">
        <v>1.6E-2</v>
      </c>
      <c r="J7" s="74">
        <v>12.05</v>
      </c>
      <c r="K7" s="72">
        <v>0.38700000000000001</v>
      </c>
      <c r="L7" s="72">
        <v>11.795</v>
      </c>
      <c r="M7" s="72">
        <v>0.56799999999999995</v>
      </c>
      <c r="N7" s="71">
        <v>0.24099999999999999</v>
      </c>
      <c r="O7" s="74">
        <v>12.061999999999999</v>
      </c>
      <c r="P7" s="72">
        <v>0.69299999999999995</v>
      </c>
      <c r="Q7" s="72">
        <v>11.647</v>
      </c>
      <c r="R7" s="72">
        <v>0.998</v>
      </c>
      <c r="S7" s="71">
        <v>0.26500000000000001</v>
      </c>
      <c r="T7" s="74">
        <v>11.329000000000001</v>
      </c>
      <c r="U7" s="72">
        <v>0.53</v>
      </c>
      <c r="V7" s="72">
        <v>11.162000000000001</v>
      </c>
      <c r="W7" s="72">
        <v>0.71499999999999997</v>
      </c>
      <c r="X7" s="71">
        <v>0.56899999999999995</v>
      </c>
      <c r="Y7" s="73">
        <v>11.944000000000001</v>
      </c>
      <c r="Z7" s="72">
        <v>0.63300000000000001</v>
      </c>
      <c r="AA7" s="72">
        <v>11.736000000000001</v>
      </c>
      <c r="AB7" s="72">
        <v>0.54900000000000004</v>
      </c>
      <c r="AC7" s="72">
        <v>0.443</v>
      </c>
      <c r="AD7" s="73">
        <v>11.942</v>
      </c>
      <c r="AE7" s="72">
        <v>0.51800000000000002</v>
      </c>
      <c r="AF7" s="72">
        <v>11.891999999999999</v>
      </c>
      <c r="AG7" s="72">
        <v>0.71799999999999997</v>
      </c>
      <c r="AH7" s="72">
        <v>0.86</v>
      </c>
      <c r="AI7" s="73">
        <v>10.058</v>
      </c>
      <c r="AJ7" s="72">
        <v>0.8</v>
      </c>
      <c r="AK7" s="72">
        <v>9.827</v>
      </c>
      <c r="AL7" s="72">
        <v>1.4590000000000001</v>
      </c>
      <c r="AM7" s="71">
        <v>0.68</v>
      </c>
    </row>
    <row r="8" spans="1:39" x14ac:dyDescent="0.2">
      <c r="A8" s="308"/>
      <c r="B8" s="68" t="s">
        <v>189</v>
      </c>
      <c r="C8" s="67" t="s">
        <v>188</v>
      </c>
      <c r="D8" s="70" t="s">
        <v>111</v>
      </c>
      <c r="E8" s="64">
        <v>96.813999999999993</v>
      </c>
      <c r="F8" s="63">
        <v>0.78600000000000003</v>
      </c>
      <c r="G8" s="63">
        <v>96.632999999999996</v>
      </c>
      <c r="H8" s="63">
        <v>0.622</v>
      </c>
      <c r="I8" s="62">
        <v>0.627</v>
      </c>
      <c r="J8" s="65">
        <v>97.24</v>
      </c>
      <c r="K8" s="63">
        <v>0.55200000000000005</v>
      </c>
      <c r="L8" s="63">
        <v>96.7</v>
      </c>
      <c r="M8" s="63">
        <v>0.44500000000000001</v>
      </c>
      <c r="N8" s="62">
        <v>2.5000000000000001E-2</v>
      </c>
      <c r="O8" s="65">
        <v>97.22</v>
      </c>
      <c r="P8" s="63">
        <v>0.27800000000000002</v>
      </c>
      <c r="Q8" s="63">
        <v>97.316999999999993</v>
      </c>
      <c r="R8" s="63">
        <v>0.35399999999999998</v>
      </c>
      <c r="S8" s="62">
        <v>0.48199999999999998</v>
      </c>
      <c r="T8" s="65">
        <v>97.378</v>
      </c>
      <c r="U8" s="63">
        <v>0.42899999999999999</v>
      </c>
      <c r="V8" s="63">
        <v>96.97</v>
      </c>
      <c r="W8" s="63">
        <v>0.53100000000000003</v>
      </c>
      <c r="X8" s="62">
        <v>8.2000000000000003E-2</v>
      </c>
      <c r="Y8" s="64">
        <v>97.2</v>
      </c>
      <c r="Z8" s="63">
        <v>1.2889999999999999</v>
      </c>
      <c r="AA8" s="63">
        <v>96.81</v>
      </c>
      <c r="AB8" s="63">
        <v>1.014</v>
      </c>
      <c r="AC8" s="63">
        <v>0.46200000000000002</v>
      </c>
      <c r="AD8" s="64">
        <v>97.57</v>
      </c>
      <c r="AE8" s="63">
        <v>0.71</v>
      </c>
      <c r="AF8" s="63">
        <v>97.15</v>
      </c>
      <c r="AG8" s="63">
        <v>0.46200000000000002</v>
      </c>
      <c r="AH8" s="63">
        <v>0.13700000000000001</v>
      </c>
      <c r="AI8" s="64">
        <v>96.5</v>
      </c>
      <c r="AJ8" s="63">
        <v>0.64800000000000002</v>
      </c>
      <c r="AK8" s="63">
        <v>96.710999999999999</v>
      </c>
      <c r="AL8" s="63">
        <v>0.76400000000000001</v>
      </c>
      <c r="AM8" s="62">
        <v>0.52800000000000002</v>
      </c>
    </row>
    <row r="9" spans="1:39" ht="17" x14ac:dyDescent="0.2">
      <c r="A9" s="308"/>
      <c r="B9" s="68" t="s">
        <v>187</v>
      </c>
      <c r="C9" s="67" t="s">
        <v>186</v>
      </c>
      <c r="D9" s="66" t="s">
        <v>146</v>
      </c>
      <c r="E9" s="64">
        <v>88051.714000000007</v>
      </c>
      <c r="F9" s="63">
        <v>4090.2530000000002</v>
      </c>
      <c r="G9" s="63">
        <v>83036.221999999994</v>
      </c>
      <c r="H9" s="63">
        <v>3382.1669999999999</v>
      </c>
      <c r="I9" s="62">
        <v>2.3E-2</v>
      </c>
      <c r="J9" s="65">
        <v>93882.8</v>
      </c>
      <c r="K9" s="63">
        <v>2294.8389999999999</v>
      </c>
      <c r="L9" s="63">
        <v>91761.817999999999</v>
      </c>
      <c r="M9" s="63">
        <v>3656.9319999999998</v>
      </c>
      <c r="N9" s="62">
        <v>0.127</v>
      </c>
      <c r="O9" s="65">
        <v>93825</v>
      </c>
      <c r="P9" s="63">
        <v>4688.9610000000002</v>
      </c>
      <c r="Q9" s="63">
        <v>92559.332999999999</v>
      </c>
      <c r="R9" s="63">
        <v>5341.8090000000002</v>
      </c>
      <c r="S9" s="62">
        <v>0.56100000000000005</v>
      </c>
      <c r="T9" s="65">
        <v>89299.332999999999</v>
      </c>
      <c r="U9" s="63">
        <v>3240.7240000000002</v>
      </c>
      <c r="V9" s="63">
        <v>87399.4</v>
      </c>
      <c r="W9" s="63">
        <v>4631.16</v>
      </c>
      <c r="X9" s="62">
        <v>0.312</v>
      </c>
      <c r="Y9" s="64">
        <v>94626.4</v>
      </c>
      <c r="Z9" s="63">
        <v>4915.7730000000001</v>
      </c>
      <c r="AA9" s="63">
        <v>93076.4</v>
      </c>
      <c r="AB9" s="63">
        <v>4246.4750000000004</v>
      </c>
      <c r="AC9" s="63">
        <v>0.46</v>
      </c>
      <c r="AD9" s="64">
        <v>93567.4</v>
      </c>
      <c r="AE9" s="63">
        <v>3028.3510000000001</v>
      </c>
      <c r="AF9" s="63">
        <v>93271</v>
      </c>
      <c r="AG9" s="63">
        <v>4559.1809999999996</v>
      </c>
      <c r="AH9" s="63">
        <v>0.86599999999999999</v>
      </c>
      <c r="AI9" s="64">
        <v>88543</v>
      </c>
      <c r="AJ9" s="63">
        <v>6038.6959999999999</v>
      </c>
      <c r="AK9" s="63">
        <v>88477.778000000006</v>
      </c>
      <c r="AL9" s="63">
        <v>4775.6400000000003</v>
      </c>
      <c r="AM9" s="62">
        <v>0.97899999999999998</v>
      </c>
    </row>
    <row r="10" spans="1:39" x14ac:dyDescent="0.2">
      <c r="A10" s="308"/>
      <c r="B10" s="68" t="s">
        <v>15</v>
      </c>
      <c r="C10" s="67" t="s">
        <v>185</v>
      </c>
      <c r="D10" s="66" t="s">
        <v>131</v>
      </c>
      <c r="E10" s="64">
        <v>16.029</v>
      </c>
      <c r="F10" s="63">
        <v>0.94099999999999995</v>
      </c>
      <c r="G10" s="63">
        <v>14.978</v>
      </c>
      <c r="H10" s="63">
        <v>0.997</v>
      </c>
      <c r="I10" s="62">
        <v>0.05</v>
      </c>
      <c r="J10" s="65">
        <v>17.88</v>
      </c>
      <c r="K10" s="63">
        <v>0.32900000000000001</v>
      </c>
      <c r="L10" s="63">
        <v>17.527000000000001</v>
      </c>
      <c r="M10" s="63">
        <v>1.0129999999999999</v>
      </c>
      <c r="N10" s="62">
        <v>0.29499999999999998</v>
      </c>
      <c r="O10" s="65">
        <v>17.04</v>
      </c>
      <c r="P10" s="63">
        <v>1.119</v>
      </c>
      <c r="Q10" s="63">
        <v>16.582999999999998</v>
      </c>
      <c r="R10" s="63">
        <v>1.3089999999999999</v>
      </c>
      <c r="S10" s="62">
        <v>0.38800000000000001</v>
      </c>
      <c r="T10" s="65">
        <v>16.111000000000001</v>
      </c>
      <c r="U10" s="63">
        <v>0.64900000000000002</v>
      </c>
      <c r="V10" s="63">
        <v>15.84</v>
      </c>
      <c r="W10" s="63">
        <v>0.92800000000000005</v>
      </c>
      <c r="X10" s="62">
        <v>0.46800000000000003</v>
      </c>
      <c r="Y10" s="64">
        <v>17.36</v>
      </c>
      <c r="Z10" s="63">
        <v>0.71699999999999997</v>
      </c>
      <c r="AA10" s="63">
        <v>17.22</v>
      </c>
      <c r="AB10" s="63">
        <v>0.67</v>
      </c>
      <c r="AC10" s="63">
        <v>0.65700000000000003</v>
      </c>
      <c r="AD10" s="64">
        <v>17.02</v>
      </c>
      <c r="AE10" s="63">
        <v>0.6</v>
      </c>
      <c r="AF10" s="63">
        <v>17.16</v>
      </c>
      <c r="AG10" s="63">
        <v>0.85799999999999998</v>
      </c>
      <c r="AH10" s="63">
        <v>0.67800000000000005</v>
      </c>
      <c r="AI10" s="64">
        <v>13.98</v>
      </c>
      <c r="AJ10" s="63">
        <v>1.615</v>
      </c>
      <c r="AK10" s="63">
        <v>13.888999999999999</v>
      </c>
      <c r="AL10" s="63">
        <v>2.2719999999999998</v>
      </c>
      <c r="AM10" s="62">
        <v>0.92200000000000004</v>
      </c>
    </row>
    <row r="11" spans="1:39" x14ac:dyDescent="0.2">
      <c r="A11" s="308"/>
      <c r="B11" s="68" t="s">
        <v>16</v>
      </c>
      <c r="C11" s="67" t="s">
        <v>184</v>
      </c>
      <c r="D11" s="66" t="s">
        <v>111</v>
      </c>
      <c r="E11" s="64">
        <v>53.085999999999999</v>
      </c>
      <c r="F11" s="63">
        <v>4.2709999999999999</v>
      </c>
      <c r="G11" s="63">
        <v>50.311</v>
      </c>
      <c r="H11" s="63">
        <v>3.91</v>
      </c>
      <c r="I11" s="62">
        <v>0.20499999999999999</v>
      </c>
      <c r="J11" s="65">
        <v>58.04</v>
      </c>
      <c r="K11" s="63">
        <v>1.391</v>
      </c>
      <c r="L11" s="63">
        <v>57.326999999999998</v>
      </c>
      <c r="M11" s="63">
        <v>3.073</v>
      </c>
      <c r="N11" s="62">
        <v>0.498</v>
      </c>
      <c r="O11" s="65">
        <v>55.52</v>
      </c>
      <c r="P11" s="63">
        <v>3.5659999999999998</v>
      </c>
      <c r="Q11" s="63">
        <v>54.1</v>
      </c>
      <c r="R11" s="63">
        <v>4.3090000000000002</v>
      </c>
      <c r="S11" s="62">
        <v>0.40799999999999997</v>
      </c>
      <c r="T11" s="65">
        <v>52.978000000000002</v>
      </c>
      <c r="U11" s="63">
        <v>1.93</v>
      </c>
      <c r="V11" s="63">
        <v>52.8</v>
      </c>
      <c r="W11" s="63">
        <v>2.6949999999999998</v>
      </c>
      <c r="X11" s="62">
        <v>0.87</v>
      </c>
      <c r="Y11" s="64">
        <v>55.24</v>
      </c>
      <c r="Z11" s="63">
        <v>2.4689999999999999</v>
      </c>
      <c r="AA11" s="63">
        <v>55.22</v>
      </c>
      <c r="AB11" s="63">
        <v>2.109</v>
      </c>
      <c r="AC11" s="63">
        <v>0.98499999999999999</v>
      </c>
      <c r="AD11" s="64">
        <v>54.56</v>
      </c>
      <c r="AE11" s="63">
        <v>1.786</v>
      </c>
      <c r="AF11" s="63">
        <v>55.22</v>
      </c>
      <c r="AG11" s="63">
        <v>2.82</v>
      </c>
      <c r="AH11" s="63">
        <v>0.54100000000000004</v>
      </c>
      <c r="AI11" s="64">
        <v>46.68</v>
      </c>
      <c r="AJ11" s="63">
        <v>3.8809999999999998</v>
      </c>
      <c r="AK11" s="63">
        <v>46.267000000000003</v>
      </c>
      <c r="AL11" s="63">
        <v>6.2750000000000004</v>
      </c>
      <c r="AM11" s="62">
        <v>0.86699999999999999</v>
      </c>
    </row>
    <row r="12" spans="1:39" x14ac:dyDescent="0.2">
      <c r="A12" s="308"/>
      <c r="B12" s="68" t="s">
        <v>17</v>
      </c>
      <c r="C12" s="67" t="s">
        <v>183</v>
      </c>
      <c r="D12" s="70" t="s">
        <v>182</v>
      </c>
      <c r="E12" s="64">
        <v>48.429000000000002</v>
      </c>
      <c r="F12" s="63">
        <v>2.7930000000000001</v>
      </c>
      <c r="G12" s="63">
        <v>49.521999999999998</v>
      </c>
      <c r="H12" s="63">
        <v>1.9450000000000001</v>
      </c>
      <c r="I12" s="62">
        <v>0.39700000000000002</v>
      </c>
      <c r="J12" s="65">
        <v>48.17</v>
      </c>
      <c r="K12" s="63">
        <v>0.90800000000000003</v>
      </c>
      <c r="L12" s="63">
        <v>48.582000000000001</v>
      </c>
      <c r="M12" s="63">
        <v>0.75700000000000001</v>
      </c>
      <c r="N12" s="62">
        <v>0.27700000000000002</v>
      </c>
      <c r="O12" s="65">
        <v>45.98</v>
      </c>
      <c r="P12" s="63">
        <v>0.67800000000000005</v>
      </c>
      <c r="Q12" s="63">
        <v>46.482999999999997</v>
      </c>
      <c r="R12" s="63">
        <v>0.70199999999999996</v>
      </c>
      <c r="S12" s="62">
        <v>0.104</v>
      </c>
      <c r="T12" s="65">
        <v>46.777999999999999</v>
      </c>
      <c r="U12" s="63">
        <v>0.71</v>
      </c>
      <c r="V12" s="63">
        <v>47.36</v>
      </c>
      <c r="W12" s="63">
        <v>1.1140000000000001</v>
      </c>
      <c r="X12" s="62">
        <v>0.19</v>
      </c>
      <c r="Y12" s="64">
        <v>46.29</v>
      </c>
      <c r="Z12" s="63">
        <v>0.95399999999999996</v>
      </c>
      <c r="AA12" s="63">
        <v>47.07</v>
      </c>
      <c r="AB12" s="63">
        <v>0.97899999999999998</v>
      </c>
      <c r="AC12" s="63">
        <v>8.7999999999999995E-2</v>
      </c>
      <c r="AD12" s="64">
        <v>45.73</v>
      </c>
      <c r="AE12" s="63">
        <v>0.89800000000000002</v>
      </c>
      <c r="AF12" s="63">
        <v>46.47</v>
      </c>
      <c r="AG12" s="63">
        <v>0.99399999999999999</v>
      </c>
      <c r="AH12" s="63">
        <v>9.8000000000000004E-2</v>
      </c>
      <c r="AI12" s="64">
        <v>46.44</v>
      </c>
      <c r="AJ12" s="63">
        <v>1.075</v>
      </c>
      <c r="AK12" s="63">
        <v>47.210999999999999</v>
      </c>
      <c r="AL12" s="63">
        <v>1.331</v>
      </c>
      <c r="AM12" s="62">
        <v>0.187</v>
      </c>
    </row>
    <row r="13" spans="1:39" x14ac:dyDescent="0.2">
      <c r="A13" s="308"/>
      <c r="B13" s="68" t="s">
        <v>18</v>
      </c>
      <c r="C13" s="67" t="s">
        <v>181</v>
      </c>
      <c r="D13" s="70" t="s">
        <v>176</v>
      </c>
      <c r="E13" s="64">
        <v>14.629</v>
      </c>
      <c r="F13" s="63">
        <v>0.28100000000000003</v>
      </c>
      <c r="G13" s="63">
        <v>14.756</v>
      </c>
      <c r="H13" s="63">
        <v>0.224</v>
      </c>
      <c r="I13" s="62">
        <v>0.34899999999999998</v>
      </c>
      <c r="J13" s="65">
        <v>14.84</v>
      </c>
      <c r="K13" s="63">
        <v>0.35299999999999998</v>
      </c>
      <c r="L13" s="63">
        <v>14.864000000000001</v>
      </c>
      <c r="M13" s="63">
        <v>0.32600000000000001</v>
      </c>
      <c r="N13" s="62">
        <v>0.876</v>
      </c>
      <c r="O13" s="65">
        <v>14.11</v>
      </c>
      <c r="P13" s="63">
        <v>0.251</v>
      </c>
      <c r="Q13" s="63">
        <v>14.242000000000001</v>
      </c>
      <c r="R13" s="63">
        <v>0.34499999999999997</v>
      </c>
      <c r="S13" s="62">
        <v>0.314</v>
      </c>
      <c r="T13" s="65">
        <v>14.244</v>
      </c>
      <c r="U13" s="63">
        <v>0.46100000000000002</v>
      </c>
      <c r="V13" s="63">
        <v>14.2</v>
      </c>
      <c r="W13" s="63">
        <v>0.42399999999999999</v>
      </c>
      <c r="X13" s="62">
        <v>0.83</v>
      </c>
      <c r="Y13" s="64">
        <v>14.55</v>
      </c>
      <c r="Z13" s="63">
        <v>0.28799999999999998</v>
      </c>
      <c r="AA13" s="63">
        <v>14.71</v>
      </c>
      <c r="AB13" s="63">
        <v>0.3</v>
      </c>
      <c r="AC13" s="63">
        <v>0.23899999999999999</v>
      </c>
      <c r="AD13" s="64">
        <v>14.27</v>
      </c>
      <c r="AE13" s="63">
        <v>0.29499999999999998</v>
      </c>
      <c r="AF13" s="63">
        <v>14.44</v>
      </c>
      <c r="AG13" s="63">
        <v>0.42699999999999999</v>
      </c>
      <c r="AH13" s="63">
        <v>0.316</v>
      </c>
      <c r="AI13" s="64">
        <v>13.87</v>
      </c>
      <c r="AJ13" s="63">
        <v>0.67300000000000004</v>
      </c>
      <c r="AK13" s="63">
        <v>14.111000000000001</v>
      </c>
      <c r="AL13" s="63">
        <v>0.64700000000000002</v>
      </c>
      <c r="AM13" s="62">
        <v>0.437</v>
      </c>
    </row>
    <row r="14" spans="1:39" x14ac:dyDescent="0.2">
      <c r="A14" s="308"/>
      <c r="B14" s="68" t="s">
        <v>180</v>
      </c>
      <c r="C14" s="67" t="s">
        <v>179</v>
      </c>
      <c r="D14" s="66" t="s">
        <v>131</v>
      </c>
      <c r="E14" s="64">
        <v>30.271000000000001</v>
      </c>
      <c r="F14" s="63">
        <v>1.5449999999999999</v>
      </c>
      <c r="G14" s="63">
        <v>29.811</v>
      </c>
      <c r="H14" s="63">
        <v>0.85099999999999998</v>
      </c>
      <c r="I14" s="62">
        <v>0.497</v>
      </c>
      <c r="J14" s="65">
        <v>30.82</v>
      </c>
      <c r="K14" s="63">
        <v>0.379</v>
      </c>
      <c r="L14" s="63">
        <v>30.582000000000001</v>
      </c>
      <c r="M14" s="63">
        <v>0.26800000000000002</v>
      </c>
      <c r="N14" s="62">
        <v>0.11899999999999999</v>
      </c>
      <c r="O14" s="65">
        <v>30.7</v>
      </c>
      <c r="P14" s="63">
        <v>0.33</v>
      </c>
      <c r="Q14" s="63">
        <v>30.641999999999999</v>
      </c>
      <c r="R14" s="63">
        <v>0.49299999999999999</v>
      </c>
      <c r="S14" s="62">
        <v>0.74399999999999999</v>
      </c>
      <c r="T14" s="65">
        <v>30.388999999999999</v>
      </c>
      <c r="U14" s="63">
        <v>0.77200000000000002</v>
      </c>
      <c r="V14" s="63">
        <v>30</v>
      </c>
      <c r="W14" s="63">
        <v>0.45900000000000002</v>
      </c>
      <c r="X14" s="62">
        <v>0.21099999999999999</v>
      </c>
      <c r="Y14" s="64">
        <v>31.42</v>
      </c>
      <c r="Z14" s="63">
        <v>0.21</v>
      </c>
      <c r="AA14" s="63">
        <v>31.23</v>
      </c>
      <c r="AB14" s="63">
        <v>0.54</v>
      </c>
      <c r="AC14" s="63">
        <v>0.32</v>
      </c>
      <c r="AD14" s="64">
        <v>31.17</v>
      </c>
      <c r="AE14" s="63">
        <v>0.24099999999999999</v>
      </c>
      <c r="AF14" s="63">
        <v>31.09</v>
      </c>
      <c r="AG14" s="63">
        <v>0.41799999999999998</v>
      </c>
      <c r="AH14" s="63">
        <v>0.60799999999999998</v>
      </c>
      <c r="AI14" s="64">
        <v>29.85</v>
      </c>
      <c r="AJ14" s="63">
        <v>1.1439999999999999</v>
      </c>
      <c r="AK14" s="63">
        <v>29.911000000000001</v>
      </c>
      <c r="AL14" s="63">
        <v>1.1910000000000001</v>
      </c>
      <c r="AM14" s="62">
        <v>0.91100000000000003</v>
      </c>
    </row>
    <row r="15" spans="1:39" x14ac:dyDescent="0.2">
      <c r="A15" s="308"/>
      <c r="B15" s="68" t="s">
        <v>178</v>
      </c>
      <c r="C15" s="67" t="s">
        <v>177</v>
      </c>
      <c r="D15" s="70" t="s">
        <v>176</v>
      </c>
      <c r="E15" s="64">
        <v>13.643000000000001</v>
      </c>
      <c r="F15" s="63">
        <v>0.26400000000000001</v>
      </c>
      <c r="G15" s="63">
        <v>13.878</v>
      </c>
      <c r="H15" s="63">
        <v>0.186</v>
      </c>
      <c r="I15" s="62">
        <v>7.1999999999999995E-2</v>
      </c>
      <c r="J15" s="65">
        <v>13.71</v>
      </c>
      <c r="K15" s="63">
        <v>0.223</v>
      </c>
      <c r="L15" s="63">
        <v>13.763999999999999</v>
      </c>
      <c r="M15" s="63">
        <v>0.20599999999999999</v>
      </c>
      <c r="N15" s="62">
        <v>0.57599999999999996</v>
      </c>
      <c r="O15" s="65">
        <v>13.48</v>
      </c>
      <c r="P15" s="63">
        <v>0.253</v>
      </c>
      <c r="Q15" s="63">
        <v>13.567</v>
      </c>
      <c r="R15" s="63">
        <v>0.27100000000000002</v>
      </c>
      <c r="S15" s="62">
        <v>0.44800000000000001</v>
      </c>
      <c r="T15" s="65">
        <v>13.956</v>
      </c>
      <c r="U15" s="63">
        <v>0.33200000000000002</v>
      </c>
      <c r="V15" s="63">
        <v>13.93</v>
      </c>
      <c r="W15" s="63">
        <v>0.371</v>
      </c>
      <c r="X15" s="62">
        <v>0.876</v>
      </c>
      <c r="Y15" s="64">
        <v>13.73</v>
      </c>
      <c r="Z15" s="63">
        <v>0.34</v>
      </c>
      <c r="AA15" s="63">
        <v>13.87</v>
      </c>
      <c r="AB15" s="63">
        <v>0.28699999999999998</v>
      </c>
      <c r="AC15" s="63">
        <v>0.33300000000000002</v>
      </c>
      <c r="AD15" s="64">
        <v>13.73</v>
      </c>
      <c r="AE15" s="63">
        <v>0.29799999999999999</v>
      </c>
      <c r="AF15" s="63">
        <v>13.95</v>
      </c>
      <c r="AG15" s="63">
        <v>0.38900000000000001</v>
      </c>
      <c r="AH15" s="63">
        <v>0.17399999999999999</v>
      </c>
      <c r="AI15" s="64">
        <v>14.07</v>
      </c>
      <c r="AJ15" s="63">
        <v>0.38900000000000001</v>
      </c>
      <c r="AK15" s="63">
        <v>14.321999999999999</v>
      </c>
      <c r="AL15" s="63">
        <v>0.497</v>
      </c>
      <c r="AM15" s="62">
        <v>0.24</v>
      </c>
    </row>
    <row r="16" spans="1:39" x14ac:dyDescent="0.2">
      <c r="A16" s="308"/>
      <c r="B16" s="68" t="s">
        <v>19</v>
      </c>
      <c r="C16" s="67" t="s">
        <v>175</v>
      </c>
      <c r="D16" s="66" t="s">
        <v>111</v>
      </c>
      <c r="E16" s="64">
        <v>15.486000000000001</v>
      </c>
      <c r="F16" s="63">
        <v>0.97399999999999998</v>
      </c>
      <c r="G16" s="63">
        <v>14.8</v>
      </c>
      <c r="H16" s="63">
        <v>0.52200000000000002</v>
      </c>
      <c r="I16" s="62">
        <v>0.128</v>
      </c>
      <c r="J16" s="65">
        <v>12.82</v>
      </c>
      <c r="K16" s="63">
        <v>0.84199999999999997</v>
      </c>
      <c r="L16" s="63">
        <v>12.882</v>
      </c>
      <c r="M16" s="63">
        <v>0.60799999999999998</v>
      </c>
      <c r="N16" s="62">
        <v>0.85099999999999998</v>
      </c>
      <c r="O16" s="65">
        <v>13.13</v>
      </c>
      <c r="P16" s="63">
        <v>0.754</v>
      </c>
      <c r="Q16" s="63">
        <v>12.792</v>
      </c>
      <c r="R16" s="63">
        <v>0.45200000000000001</v>
      </c>
      <c r="S16" s="62">
        <v>0.23400000000000001</v>
      </c>
      <c r="T16" s="65">
        <v>13.1</v>
      </c>
      <c r="U16" s="63">
        <v>0.59799999999999998</v>
      </c>
      <c r="V16" s="63">
        <v>12.93</v>
      </c>
      <c r="W16" s="63">
        <v>0.29499999999999998</v>
      </c>
      <c r="X16" s="62">
        <v>0.45500000000000002</v>
      </c>
      <c r="Y16" s="64">
        <v>12.79</v>
      </c>
      <c r="Z16" s="63">
        <v>0.52</v>
      </c>
      <c r="AA16" s="63">
        <v>12.51</v>
      </c>
      <c r="AB16" s="63">
        <v>0.52</v>
      </c>
      <c r="AC16" s="63">
        <v>0.24399999999999999</v>
      </c>
      <c r="AD16" s="64">
        <v>12.64</v>
      </c>
      <c r="AE16" s="63">
        <v>0.51</v>
      </c>
      <c r="AF16" s="63">
        <v>12.39</v>
      </c>
      <c r="AG16" s="63">
        <v>0.44600000000000001</v>
      </c>
      <c r="AH16" s="63">
        <v>0.25900000000000001</v>
      </c>
      <c r="AI16" s="64">
        <v>13.11</v>
      </c>
      <c r="AJ16" s="63">
        <v>0.60799999999999998</v>
      </c>
      <c r="AK16" s="63">
        <v>12.756</v>
      </c>
      <c r="AL16" s="63">
        <v>0.45</v>
      </c>
      <c r="AM16" s="62">
        <v>0.16500000000000001</v>
      </c>
    </row>
    <row r="17" spans="1:39" ht="17" thickBot="1" x14ac:dyDescent="0.25">
      <c r="A17" s="385"/>
      <c r="B17" s="61" t="s">
        <v>174</v>
      </c>
      <c r="C17" s="60" t="s">
        <v>173</v>
      </c>
      <c r="D17" s="59" t="s">
        <v>131</v>
      </c>
      <c r="E17" s="57">
        <v>1.9159999999999999</v>
      </c>
      <c r="F17" s="56">
        <v>0.128</v>
      </c>
      <c r="G17" s="56">
        <v>1.871</v>
      </c>
      <c r="H17" s="56">
        <v>9.1999999999999998E-2</v>
      </c>
      <c r="I17" s="55">
        <v>0.45300000000000001</v>
      </c>
      <c r="J17" s="58">
        <v>1.629</v>
      </c>
      <c r="K17" s="56">
        <v>7.8E-2</v>
      </c>
      <c r="L17" s="56">
        <v>1.645</v>
      </c>
      <c r="M17" s="56">
        <v>7.9000000000000001E-2</v>
      </c>
      <c r="N17" s="55">
        <v>0.63500000000000001</v>
      </c>
      <c r="O17" s="58">
        <v>1.7450000000000001</v>
      </c>
      <c r="P17" s="56">
        <v>0.14099999999999999</v>
      </c>
      <c r="Q17" s="56">
        <v>1.7</v>
      </c>
      <c r="R17" s="56">
        <v>0.08</v>
      </c>
      <c r="S17" s="55">
        <v>0.38600000000000001</v>
      </c>
      <c r="T17" s="58">
        <v>1.823</v>
      </c>
      <c r="U17" s="56">
        <v>7.0999999999999994E-2</v>
      </c>
      <c r="V17" s="56">
        <v>1.7969999999999999</v>
      </c>
      <c r="W17" s="56">
        <v>8.4000000000000005E-2</v>
      </c>
      <c r="X17" s="55">
        <v>0.47099999999999997</v>
      </c>
      <c r="Y17" s="57">
        <v>1.7470000000000001</v>
      </c>
      <c r="Z17" s="56">
        <v>7.2999999999999995E-2</v>
      </c>
      <c r="AA17" s="56">
        <v>1.7230000000000001</v>
      </c>
      <c r="AB17" s="56">
        <v>6.3E-2</v>
      </c>
      <c r="AC17" s="56">
        <v>0.441</v>
      </c>
      <c r="AD17" s="57">
        <v>1.7150000000000001</v>
      </c>
      <c r="AE17" s="56">
        <v>2.8000000000000001E-2</v>
      </c>
      <c r="AF17" s="56">
        <v>1.704</v>
      </c>
      <c r="AG17" s="56">
        <v>5.7000000000000002E-2</v>
      </c>
      <c r="AH17" s="56">
        <v>0.59399999999999997</v>
      </c>
      <c r="AI17" s="57">
        <v>1.8839999999999999</v>
      </c>
      <c r="AJ17" s="56">
        <v>7.1999999999999995E-2</v>
      </c>
      <c r="AK17" s="56">
        <v>1.869</v>
      </c>
      <c r="AL17" s="56">
        <v>7.2999999999999995E-2</v>
      </c>
      <c r="AM17" s="55">
        <v>0.65600000000000003</v>
      </c>
    </row>
    <row r="18" spans="1:39" x14ac:dyDescent="0.2">
      <c r="A18" s="309" t="s">
        <v>172</v>
      </c>
      <c r="B18" s="77" t="s">
        <v>171</v>
      </c>
      <c r="C18" s="76" t="s">
        <v>170</v>
      </c>
      <c r="D18" s="75" t="s">
        <v>111</v>
      </c>
      <c r="E18" s="73">
        <v>3.1859999999999999</v>
      </c>
      <c r="F18" s="72">
        <v>0.78600000000000003</v>
      </c>
      <c r="G18" s="72">
        <v>3.367</v>
      </c>
      <c r="H18" s="72">
        <v>0.622</v>
      </c>
      <c r="I18" s="71">
        <v>0.627</v>
      </c>
      <c r="J18" s="74">
        <v>2.76</v>
      </c>
      <c r="K18" s="72">
        <v>0.55200000000000005</v>
      </c>
      <c r="L18" s="72">
        <v>3.3</v>
      </c>
      <c r="M18" s="72">
        <v>0.44500000000000001</v>
      </c>
      <c r="N18" s="71">
        <v>2.5000000000000001E-2</v>
      </c>
      <c r="O18" s="74">
        <v>2.78</v>
      </c>
      <c r="P18" s="72">
        <v>0.27800000000000002</v>
      </c>
      <c r="Q18" s="72">
        <v>2.6829999999999998</v>
      </c>
      <c r="R18" s="72">
        <v>0.35399999999999998</v>
      </c>
      <c r="S18" s="71">
        <v>0.48199999999999998</v>
      </c>
      <c r="T18" s="74">
        <v>2.6219999999999999</v>
      </c>
      <c r="U18" s="72">
        <v>0.42899999999999999</v>
      </c>
      <c r="V18" s="72">
        <v>3.03</v>
      </c>
      <c r="W18" s="72">
        <v>0.53100000000000003</v>
      </c>
      <c r="X18" s="71">
        <v>8.2000000000000003E-2</v>
      </c>
      <c r="Y18" s="73">
        <v>2.8</v>
      </c>
      <c r="Z18" s="72">
        <v>1.2889999999999999</v>
      </c>
      <c r="AA18" s="72">
        <v>3.19</v>
      </c>
      <c r="AB18" s="72">
        <v>1.014</v>
      </c>
      <c r="AC18" s="72">
        <v>0.46200000000000002</v>
      </c>
      <c r="AD18" s="73">
        <v>2.4300000000000002</v>
      </c>
      <c r="AE18" s="72">
        <v>0.71</v>
      </c>
      <c r="AF18" s="72">
        <v>2.85</v>
      </c>
      <c r="AG18" s="72">
        <v>0.46200000000000002</v>
      </c>
      <c r="AH18" s="72">
        <v>0.13700000000000001</v>
      </c>
      <c r="AI18" s="73">
        <v>3.5</v>
      </c>
      <c r="AJ18" s="72">
        <v>0.64800000000000002</v>
      </c>
      <c r="AK18" s="72">
        <v>3.2890000000000001</v>
      </c>
      <c r="AL18" s="72">
        <v>0.76400000000000001</v>
      </c>
      <c r="AM18" s="71">
        <v>0.52800000000000002</v>
      </c>
    </row>
    <row r="19" spans="1:39" ht="17" x14ac:dyDescent="0.2">
      <c r="A19" s="310"/>
      <c r="B19" s="68" t="s">
        <v>169</v>
      </c>
      <c r="C19" s="67" t="s">
        <v>168</v>
      </c>
      <c r="D19" s="66" t="s">
        <v>146</v>
      </c>
      <c r="E19" s="64">
        <v>348.2</v>
      </c>
      <c r="F19" s="63">
        <v>68.337999999999994</v>
      </c>
      <c r="G19" s="63">
        <v>343.06700000000001</v>
      </c>
      <c r="H19" s="63">
        <v>72.055999999999997</v>
      </c>
      <c r="I19" s="62">
        <v>0.88600000000000001</v>
      </c>
      <c r="J19" s="65">
        <v>332.98</v>
      </c>
      <c r="K19" s="63">
        <v>61.622</v>
      </c>
      <c r="L19" s="63">
        <v>388.4</v>
      </c>
      <c r="M19" s="63">
        <v>49.744999999999997</v>
      </c>
      <c r="N19" s="62">
        <v>3.6999999999999998E-2</v>
      </c>
      <c r="O19" s="65">
        <v>333.18</v>
      </c>
      <c r="P19" s="63">
        <v>35.206000000000003</v>
      </c>
      <c r="Q19" s="63">
        <v>313.733</v>
      </c>
      <c r="R19" s="63">
        <v>53.445999999999998</v>
      </c>
      <c r="S19" s="62">
        <v>0.31900000000000001</v>
      </c>
      <c r="T19" s="65">
        <v>297.53300000000002</v>
      </c>
      <c r="U19" s="63">
        <v>53.002000000000002</v>
      </c>
      <c r="V19" s="63">
        <v>335.06</v>
      </c>
      <c r="W19" s="63">
        <v>47.886000000000003</v>
      </c>
      <c r="X19" s="62">
        <v>0.126</v>
      </c>
      <c r="Y19" s="64">
        <v>328.42</v>
      </c>
      <c r="Z19" s="63">
        <v>124.64700000000001</v>
      </c>
      <c r="AA19" s="63">
        <v>371</v>
      </c>
      <c r="AB19" s="63">
        <v>108.511</v>
      </c>
      <c r="AC19" s="63">
        <v>0.42599999999999999</v>
      </c>
      <c r="AD19" s="64">
        <v>290.48</v>
      </c>
      <c r="AE19" s="63">
        <v>87.838999999999999</v>
      </c>
      <c r="AF19" s="63">
        <v>337</v>
      </c>
      <c r="AG19" s="63">
        <v>45.802</v>
      </c>
      <c r="AH19" s="63">
        <v>0.16</v>
      </c>
      <c r="AI19" s="64">
        <v>351.38</v>
      </c>
      <c r="AJ19" s="63">
        <v>68.069999999999993</v>
      </c>
      <c r="AK19" s="63">
        <v>318</v>
      </c>
      <c r="AL19" s="63">
        <v>72.680999999999997</v>
      </c>
      <c r="AM19" s="62">
        <v>0.318</v>
      </c>
    </row>
    <row r="20" spans="1:39" x14ac:dyDescent="0.2">
      <c r="A20" s="310"/>
      <c r="B20" s="68" t="s">
        <v>167</v>
      </c>
      <c r="C20" s="67" t="s">
        <v>166</v>
      </c>
      <c r="D20" s="70" t="s">
        <v>165</v>
      </c>
      <c r="E20" s="64">
        <v>60.442999999999998</v>
      </c>
      <c r="F20" s="63">
        <v>3.1440000000000001</v>
      </c>
      <c r="G20" s="63">
        <v>59.122</v>
      </c>
      <c r="H20" s="63">
        <v>1.228</v>
      </c>
      <c r="I20" s="62">
        <v>0.32600000000000001</v>
      </c>
      <c r="J20" s="65">
        <v>58.15</v>
      </c>
      <c r="K20" s="63">
        <v>0.996</v>
      </c>
      <c r="L20" s="63">
        <v>58.655000000000001</v>
      </c>
      <c r="M20" s="63">
        <v>0.69299999999999995</v>
      </c>
      <c r="N20" s="62">
        <v>0.20100000000000001</v>
      </c>
      <c r="O20" s="65">
        <v>58.01</v>
      </c>
      <c r="P20" s="63">
        <v>2.3849999999999998</v>
      </c>
      <c r="Q20" s="63">
        <v>58.808</v>
      </c>
      <c r="R20" s="63">
        <v>1.4670000000000001</v>
      </c>
      <c r="S20" s="62">
        <v>0.371</v>
      </c>
      <c r="T20" s="65">
        <v>59.110999999999997</v>
      </c>
      <c r="U20" s="63">
        <v>1.343</v>
      </c>
      <c r="V20" s="63">
        <v>58.75</v>
      </c>
      <c r="W20" s="63">
        <v>1.0429999999999999</v>
      </c>
      <c r="X20" s="62">
        <v>0.52600000000000002</v>
      </c>
      <c r="Y20" s="64">
        <v>57.18</v>
      </c>
      <c r="Z20" s="63">
        <v>0.77300000000000002</v>
      </c>
      <c r="AA20" s="63">
        <v>57.58</v>
      </c>
      <c r="AB20" s="63">
        <v>1.4670000000000001</v>
      </c>
      <c r="AC20" s="63">
        <v>0.45900000000000002</v>
      </c>
      <c r="AD20" s="64">
        <v>58.94</v>
      </c>
      <c r="AE20" s="63">
        <v>2.1859999999999999</v>
      </c>
      <c r="AF20" s="63">
        <v>58.7</v>
      </c>
      <c r="AG20" s="63">
        <v>1.925</v>
      </c>
      <c r="AH20" s="63">
        <v>0.79700000000000004</v>
      </c>
      <c r="AI20" s="64">
        <v>56.67</v>
      </c>
      <c r="AJ20" s="63">
        <v>1.3819999999999999</v>
      </c>
      <c r="AK20" s="63">
        <v>57.411000000000001</v>
      </c>
      <c r="AL20" s="63">
        <v>2.0510000000000002</v>
      </c>
      <c r="AM20" s="62">
        <v>0.377</v>
      </c>
    </row>
    <row r="21" spans="1:39" x14ac:dyDescent="0.2">
      <c r="A21" s="310"/>
      <c r="B21" s="68" t="s">
        <v>164</v>
      </c>
      <c r="C21" s="67" t="s">
        <v>163</v>
      </c>
      <c r="D21" s="70" t="s">
        <v>162</v>
      </c>
      <c r="E21" s="64">
        <v>24.385999999999999</v>
      </c>
      <c r="F21" s="63">
        <v>0.89500000000000002</v>
      </c>
      <c r="G21" s="63">
        <v>24.456</v>
      </c>
      <c r="H21" s="63">
        <v>0.52700000000000002</v>
      </c>
      <c r="I21" s="62">
        <v>0.85899999999999999</v>
      </c>
      <c r="J21" s="65">
        <v>26.16</v>
      </c>
      <c r="K21" s="63">
        <v>0.19</v>
      </c>
      <c r="L21" s="63">
        <v>26.027000000000001</v>
      </c>
      <c r="M21" s="63">
        <v>0.27200000000000002</v>
      </c>
      <c r="N21" s="62">
        <v>0.20799999999999999</v>
      </c>
      <c r="O21" s="65">
        <v>24.93</v>
      </c>
      <c r="P21" s="63">
        <v>0.85599999999999998</v>
      </c>
      <c r="Q21" s="63">
        <v>25.091999999999999</v>
      </c>
      <c r="R21" s="63">
        <v>0.34499999999999997</v>
      </c>
      <c r="S21" s="62">
        <v>0.58599999999999997</v>
      </c>
      <c r="T21" s="65">
        <v>28.5</v>
      </c>
      <c r="U21" s="63">
        <v>0.39400000000000002</v>
      </c>
      <c r="V21" s="63">
        <v>28.17</v>
      </c>
      <c r="W21" s="63">
        <v>0.313</v>
      </c>
      <c r="X21" s="62">
        <v>6.3E-2</v>
      </c>
      <c r="Y21" s="64">
        <v>26.76</v>
      </c>
      <c r="Z21" s="63">
        <v>0.34699999999999998</v>
      </c>
      <c r="AA21" s="63">
        <v>26.69</v>
      </c>
      <c r="AB21" s="63">
        <v>0.38700000000000001</v>
      </c>
      <c r="AC21" s="63">
        <v>0.67500000000000004</v>
      </c>
      <c r="AD21" s="64">
        <v>25.84</v>
      </c>
      <c r="AE21" s="63">
        <v>0.27600000000000002</v>
      </c>
      <c r="AF21" s="63">
        <v>25.82</v>
      </c>
      <c r="AG21" s="63">
        <v>0.45700000000000002</v>
      </c>
      <c r="AH21" s="63">
        <v>0.90700000000000003</v>
      </c>
      <c r="AI21" s="64">
        <v>28.55</v>
      </c>
      <c r="AJ21" s="63">
        <v>0.51</v>
      </c>
      <c r="AK21" s="63">
        <v>28.7</v>
      </c>
      <c r="AL21" s="63">
        <v>0.28299999999999997</v>
      </c>
      <c r="AM21" s="62">
        <v>0.435</v>
      </c>
    </row>
    <row r="22" spans="1:39" x14ac:dyDescent="0.2">
      <c r="A22" s="310"/>
      <c r="B22" s="68" t="s">
        <v>161</v>
      </c>
      <c r="C22" s="67" t="s">
        <v>160</v>
      </c>
      <c r="D22" s="70" t="s">
        <v>159</v>
      </c>
      <c r="E22" s="64">
        <v>14.586</v>
      </c>
      <c r="F22" s="63">
        <v>0.40200000000000002</v>
      </c>
      <c r="G22" s="63">
        <v>14.333</v>
      </c>
      <c r="H22" s="63">
        <v>0.27400000000000002</v>
      </c>
      <c r="I22" s="62">
        <v>0.184</v>
      </c>
      <c r="J22" s="65">
        <v>14.94</v>
      </c>
      <c r="K22" s="63">
        <v>0.29899999999999999</v>
      </c>
      <c r="L22" s="63">
        <v>15.009</v>
      </c>
      <c r="M22" s="63">
        <v>0.23899999999999999</v>
      </c>
      <c r="N22" s="62">
        <v>0.56799999999999995</v>
      </c>
      <c r="O22" s="65">
        <v>14.28</v>
      </c>
      <c r="P22" s="63">
        <v>1.016</v>
      </c>
      <c r="Q22" s="63">
        <v>14.525</v>
      </c>
      <c r="R22" s="63">
        <v>0.47299999999999998</v>
      </c>
      <c r="S22" s="62">
        <v>0.496</v>
      </c>
      <c r="T22" s="65">
        <v>16.643999999999998</v>
      </c>
      <c r="U22" s="63">
        <v>0.50800000000000001</v>
      </c>
      <c r="V22" s="63">
        <v>16.399999999999999</v>
      </c>
      <c r="W22" s="63">
        <v>0.47799999999999998</v>
      </c>
      <c r="X22" s="62">
        <v>0.29699999999999999</v>
      </c>
      <c r="Y22" s="64">
        <v>15.09</v>
      </c>
      <c r="Z22" s="63">
        <v>0.38100000000000001</v>
      </c>
      <c r="AA22" s="63">
        <v>15.17</v>
      </c>
      <c r="AB22" s="63">
        <v>0.35599999999999998</v>
      </c>
      <c r="AC22" s="63">
        <v>0.63400000000000001</v>
      </c>
      <c r="AD22" s="64">
        <v>15.04</v>
      </c>
      <c r="AE22" s="63">
        <v>0.65500000000000003</v>
      </c>
      <c r="AF22" s="63">
        <v>15.01</v>
      </c>
      <c r="AG22" s="63">
        <v>0.66700000000000004</v>
      </c>
      <c r="AH22" s="63">
        <v>0.92</v>
      </c>
      <c r="AI22" s="64">
        <v>16.170000000000002</v>
      </c>
      <c r="AJ22" s="63">
        <v>0.503</v>
      </c>
      <c r="AK22" s="63">
        <v>16.433</v>
      </c>
      <c r="AL22" s="63">
        <v>0.77100000000000002</v>
      </c>
      <c r="AM22" s="62">
        <v>0.39900000000000002</v>
      </c>
    </row>
    <row r="23" spans="1:39" x14ac:dyDescent="0.2">
      <c r="A23" s="310"/>
      <c r="B23" s="68" t="s">
        <v>158</v>
      </c>
      <c r="C23" s="67" t="s">
        <v>157</v>
      </c>
      <c r="D23" s="66" t="s">
        <v>111</v>
      </c>
      <c r="E23" s="64">
        <v>52.957000000000001</v>
      </c>
      <c r="F23" s="63">
        <v>6.819</v>
      </c>
      <c r="G23" s="63">
        <v>51.933</v>
      </c>
      <c r="H23" s="63">
        <v>8.2780000000000005</v>
      </c>
      <c r="I23" s="62">
        <v>0.79</v>
      </c>
      <c r="J23" s="65">
        <v>64.290000000000006</v>
      </c>
      <c r="K23" s="63">
        <v>3.5550000000000002</v>
      </c>
      <c r="L23" s="63">
        <v>61.718000000000004</v>
      </c>
      <c r="M23" s="63">
        <v>5.5679999999999996</v>
      </c>
      <c r="N23" s="62">
        <v>0.22</v>
      </c>
      <c r="O23" s="65">
        <v>77.099999999999994</v>
      </c>
      <c r="P23" s="63">
        <v>5.6909999999999998</v>
      </c>
      <c r="Q23" s="63">
        <v>79.716999999999999</v>
      </c>
      <c r="R23" s="63">
        <v>5.4489999999999998</v>
      </c>
      <c r="S23" s="62">
        <v>0.28699999999999998</v>
      </c>
      <c r="T23" s="65">
        <v>63.588999999999999</v>
      </c>
      <c r="U23" s="63">
        <v>3.0840000000000001</v>
      </c>
      <c r="V23" s="63">
        <v>61.75</v>
      </c>
      <c r="W23" s="63">
        <v>5.1509999999999998</v>
      </c>
      <c r="X23" s="62">
        <v>0.35499999999999998</v>
      </c>
      <c r="Y23" s="64">
        <v>76.97</v>
      </c>
      <c r="Z23" s="63">
        <v>3.4420000000000002</v>
      </c>
      <c r="AA23" s="63">
        <v>76.19</v>
      </c>
      <c r="AB23" s="63">
        <v>4.6680000000000001</v>
      </c>
      <c r="AC23" s="63">
        <v>0.67600000000000005</v>
      </c>
      <c r="AD23" s="64">
        <v>79.55</v>
      </c>
      <c r="AE23" s="63">
        <v>4.9409999999999998</v>
      </c>
      <c r="AF23" s="63">
        <v>81.55</v>
      </c>
      <c r="AG23" s="63">
        <v>4.7949999999999999</v>
      </c>
      <c r="AH23" s="63">
        <v>0.37</v>
      </c>
      <c r="AI23" s="64">
        <v>58.67</v>
      </c>
      <c r="AJ23" s="63">
        <v>5.36</v>
      </c>
      <c r="AK23" s="63">
        <v>60.332999999999998</v>
      </c>
      <c r="AL23" s="63">
        <v>2.4660000000000002</v>
      </c>
      <c r="AM23" s="62">
        <v>0.39300000000000002</v>
      </c>
    </row>
    <row r="24" spans="1:39" ht="17" x14ac:dyDescent="0.2">
      <c r="A24" s="310"/>
      <c r="B24" s="68" t="s">
        <v>156</v>
      </c>
      <c r="C24" s="67" t="s">
        <v>155</v>
      </c>
      <c r="D24" s="66" t="s">
        <v>146</v>
      </c>
      <c r="E24" s="64">
        <v>185.267</v>
      </c>
      <c r="F24" s="63">
        <v>46.246000000000002</v>
      </c>
      <c r="G24" s="63">
        <v>177.17599999999999</v>
      </c>
      <c r="H24" s="63">
        <v>41.62</v>
      </c>
      <c r="I24" s="62">
        <v>0.72299999999999998</v>
      </c>
      <c r="J24" s="65">
        <v>214.256</v>
      </c>
      <c r="K24" s="63">
        <v>41.851999999999997</v>
      </c>
      <c r="L24" s="63">
        <v>239.26499999999999</v>
      </c>
      <c r="M24" s="63">
        <v>34.728000000000002</v>
      </c>
      <c r="N24" s="62">
        <v>0.156</v>
      </c>
      <c r="O24" s="65">
        <v>256.15100000000001</v>
      </c>
      <c r="P24" s="63">
        <v>26.036999999999999</v>
      </c>
      <c r="Q24" s="63">
        <v>249.495</v>
      </c>
      <c r="R24" s="63">
        <v>42.219000000000001</v>
      </c>
      <c r="S24" s="62">
        <v>0.65600000000000003</v>
      </c>
      <c r="T24" s="65">
        <v>188.64699999999999</v>
      </c>
      <c r="U24" s="63">
        <v>32.133000000000003</v>
      </c>
      <c r="V24" s="63">
        <v>206.673</v>
      </c>
      <c r="W24" s="63">
        <v>34.372</v>
      </c>
      <c r="X24" s="62">
        <v>0.254</v>
      </c>
      <c r="Y24" s="64">
        <v>251.178</v>
      </c>
      <c r="Z24" s="63">
        <v>86.31</v>
      </c>
      <c r="AA24" s="63">
        <v>280.96300000000002</v>
      </c>
      <c r="AB24" s="63">
        <v>81.667000000000002</v>
      </c>
      <c r="AC24" s="63">
        <v>0.438</v>
      </c>
      <c r="AD24" s="64">
        <v>229.761</v>
      </c>
      <c r="AE24" s="63">
        <v>60.603999999999999</v>
      </c>
      <c r="AF24" s="63">
        <v>274.13099999999997</v>
      </c>
      <c r="AG24" s="63">
        <v>36.01</v>
      </c>
      <c r="AH24" s="63">
        <v>6.6000000000000003E-2</v>
      </c>
      <c r="AI24" s="64">
        <v>203.67400000000001</v>
      </c>
      <c r="AJ24" s="63">
        <v>27.545000000000002</v>
      </c>
      <c r="AK24" s="63">
        <v>190.88300000000001</v>
      </c>
      <c r="AL24" s="63">
        <v>38.508000000000003</v>
      </c>
      <c r="AM24" s="62">
        <v>0.42299999999999999</v>
      </c>
    </row>
    <row r="25" spans="1:39" x14ac:dyDescent="0.2">
      <c r="A25" s="310"/>
      <c r="B25" s="68" t="s">
        <v>154</v>
      </c>
      <c r="C25" s="67" t="s">
        <v>153</v>
      </c>
      <c r="D25" s="66" t="s">
        <v>111</v>
      </c>
      <c r="E25" s="64">
        <v>35.985999999999997</v>
      </c>
      <c r="F25" s="63">
        <v>2.5339999999999998</v>
      </c>
      <c r="G25" s="63">
        <v>36.311</v>
      </c>
      <c r="H25" s="63">
        <v>2.4790000000000001</v>
      </c>
      <c r="I25" s="62">
        <v>0.80100000000000005</v>
      </c>
      <c r="J25" s="65">
        <v>32.17</v>
      </c>
      <c r="K25" s="63">
        <v>2.2799999999999998</v>
      </c>
      <c r="L25" s="63">
        <v>34.436</v>
      </c>
      <c r="M25" s="63">
        <v>4.0229999999999997</v>
      </c>
      <c r="N25" s="62">
        <v>0.128</v>
      </c>
      <c r="O25" s="65">
        <v>20.84</v>
      </c>
      <c r="P25" s="63">
        <v>4.8890000000000002</v>
      </c>
      <c r="Q25" s="63">
        <v>18.558</v>
      </c>
      <c r="R25" s="63">
        <v>5.1669999999999998</v>
      </c>
      <c r="S25" s="62">
        <v>0.30099999999999999</v>
      </c>
      <c r="T25" s="65">
        <v>31.643999999999998</v>
      </c>
      <c r="U25" s="63">
        <v>2.9420000000000002</v>
      </c>
      <c r="V25" s="63">
        <v>33.17</v>
      </c>
      <c r="W25" s="63">
        <v>4.1349999999999998</v>
      </c>
      <c r="X25" s="62">
        <v>0.36399999999999999</v>
      </c>
      <c r="Y25" s="64">
        <v>21.02</v>
      </c>
      <c r="Z25" s="63">
        <v>3.2559999999999998</v>
      </c>
      <c r="AA25" s="63">
        <v>21.63</v>
      </c>
      <c r="AB25" s="63">
        <v>4.3899999999999997</v>
      </c>
      <c r="AC25" s="63">
        <v>0.72899999999999998</v>
      </c>
      <c r="AD25" s="64">
        <v>18.91</v>
      </c>
      <c r="AE25" s="63">
        <v>4.4820000000000002</v>
      </c>
      <c r="AF25" s="63">
        <v>16.97</v>
      </c>
      <c r="AG25" s="63">
        <v>4.4109999999999996</v>
      </c>
      <c r="AH25" s="63">
        <v>0.34200000000000003</v>
      </c>
      <c r="AI25" s="64">
        <v>34.32</v>
      </c>
      <c r="AJ25" s="63">
        <v>3.411</v>
      </c>
      <c r="AK25" s="63">
        <v>34.033000000000001</v>
      </c>
      <c r="AL25" s="63">
        <v>2.0409999999999999</v>
      </c>
      <c r="AM25" s="62">
        <v>0.82499999999999996</v>
      </c>
    </row>
    <row r="26" spans="1:39" ht="17" x14ac:dyDescent="0.2">
      <c r="A26" s="310"/>
      <c r="B26" s="68" t="s">
        <v>152</v>
      </c>
      <c r="C26" s="67" t="s">
        <v>151</v>
      </c>
      <c r="D26" s="66" t="s">
        <v>146</v>
      </c>
      <c r="E26" s="64">
        <v>124.396</v>
      </c>
      <c r="F26" s="63">
        <v>19.460999999999999</v>
      </c>
      <c r="G26" s="63">
        <v>124.45</v>
      </c>
      <c r="H26" s="63">
        <v>26.614000000000001</v>
      </c>
      <c r="I26" s="62">
        <v>0.996</v>
      </c>
      <c r="J26" s="65">
        <v>107.25700000000001</v>
      </c>
      <c r="K26" s="63">
        <v>22.045999999999999</v>
      </c>
      <c r="L26" s="63">
        <v>134.02500000000001</v>
      </c>
      <c r="M26" s="63">
        <v>24.942</v>
      </c>
      <c r="N26" s="62">
        <v>1.7000000000000001E-2</v>
      </c>
      <c r="O26" s="65">
        <v>70.195999999999998</v>
      </c>
      <c r="P26" s="63">
        <v>21.021000000000001</v>
      </c>
      <c r="Q26" s="63">
        <v>58.911999999999999</v>
      </c>
      <c r="R26" s="63">
        <v>21.812000000000001</v>
      </c>
      <c r="S26" s="62">
        <v>0.23200000000000001</v>
      </c>
      <c r="T26" s="65">
        <v>94.731999999999999</v>
      </c>
      <c r="U26" s="63">
        <v>21.643999999999998</v>
      </c>
      <c r="V26" s="63">
        <v>111.476</v>
      </c>
      <c r="W26" s="63">
        <v>22.337</v>
      </c>
      <c r="X26" s="62">
        <v>0.11600000000000001</v>
      </c>
      <c r="Y26" s="64">
        <v>70.897000000000006</v>
      </c>
      <c r="Z26" s="63">
        <v>39.112000000000002</v>
      </c>
      <c r="AA26" s="63">
        <v>82.069000000000003</v>
      </c>
      <c r="AB26" s="63">
        <v>31.099</v>
      </c>
      <c r="AC26" s="63">
        <v>0.48899999999999999</v>
      </c>
      <c r="AD26" s="64">
        <v>56.046999999999997</v>
      </c>
      <c r="AE26" s="63">
        <v>29.024999999999999</v>
      </c>
      <c r="AF26" s="63">
        <v>57.896999999999998</v>
      </c>
      <c r="AG26" s="63">
        <v>19.766999999999999</v>
      </c>
      <c r="AH26" s="63">
        <v>0.87</v>
      </c>
      <c r="AI26" s="64">
        <v>122.16500000000001</v>
      </c>
      <c r="AJ26" s="63">
        <v>34.088999999999999</v>
      </c>
      <c r="AK26" s="63">
        <v>108.85</v>
      </c>
      <c r="AL26" s="63">
        <v>29.541</v>
      </c>
      <c r="AM26" s="62">
        <v>0.375</v>
      </c>
    </row>
    <row r="27" spans="1:39" x14ac:dyDescent="0.2">
      <c r="A27" s="310"/>
      <c r="B27" s="68" t="s">
        <v>150</v>
      </c>
      <c r="C27" s="67" t="s">
        <v>149</v>
      </c>
      <c r="D27" s="66" t="s">
        <v>111</v>
      </c>
      <c r="E27" s="64">
        <v>11.042999999999999</v>
      </c>
      <c r="F27" s="63">
        <v>6.1529999999999996</v>
      </c>
      <c r="G27" s="63">
        <v>11.689</v>
      </c>
      <c r="H27" s="63">
        <v>8.6319999999999997</v>
      </c>
      <c r="I27" s="62">
        <v>0.86399999999999999</v>
      </c>
      <c r="J27" s="65">
        <v>3.53</v>
      </c>
      <c r="K27" s="63">
        <v>1.6279999999999999</v>
      </c>
      <c r="L27" s="63">
        <v>3.827</v>
      </c>
      <c r="M27" s="63">
        <v>1.8129999999999999</v>
      </c>
      <c r="N27" s="62">
        <v>0.69699999999999995</v>
      </c>
      <c r="O27" s="65">
        <v>2.06</v>
      </c>
      <c r="P27" s="63">
        <v>1.0329999999999999</v>
      </c>
      <c r="Q27" s="63">
        <v>1.7170000000000001</v>
      </c>
      <c r="R27" s="63">
        <v>0.56899999999999995</v>
      </c>
      <c r="S27" s="62">
        <v>0.36399999999999999</v>
      </c>
      <c r="T27" s="65">
        <v>4.7670000000000003</v>
      </c>
      <c r="U27" s="63">
        <v>1.1319999999999999</v>
      </c>
      <c r="V27" s="63">
        <v>5.0599999999999996</v>
      </c>
      <c r="W27" s="63">
        <v>1.3680000000000001</v>
      </c>
      <c r="X27" s="62">
        <v>0.61599999999999999</v>
      </c>
      <c r="Y27" s="64">
        <v>1.99</v>
      </c>
      <c r="Z27" s="63">
        <v>0.51100000000000001</v>
      </c>
      <c r="AA27" s="63">
        <v>2.19</v>
      </c>
      <c r="AB27" s="63">
        <v>0.626</v>
      </c>
      <c r="AC27" s="63">
        <v>0.44400000000000001</v>
      </c>
      <c r="AD27" s="64">
        <v>1.53</v>
      </c>
      <c r="AE27" s="63">
        <v>0.61799999999999999</v>
      </c>
      <c r="AF27" s="63">
        <v>1.49</v>
      </c>
      <c r="AG27" s="63">
        <v>0.52600000000000002</v>
      </c>
      <c r="AH27" s="63">
        <v>0.878</v>
      </c>
      <c r="AI27" s="64">
        <v>6.99</v>
      </c>
      <c r="AJ27" s="63">
        <v>2.3210000000000002</v>
      </c>
      <c r="AK27" s="63">
        <v>5.6559999999999997</v>
      </c>
      <c r="AL27" s="63">
        <v>1.976</v>
      </c>
      <c r="AM27" s="62">
        <v>0.19400000000000001</v>
      </c>
    </row>
    <row r="28" spans="1:39" ht="18" thickBot="1" x14ac:dyDescent="0.25">
      <c r="A28" s="358"/>
      <c r="B28" s="61" t="s">
        <v>148</v>
      </c>
      <c r="C28" s="60" t="s">
        <v>147</v>
      </c>
      <c r="D28" s="59" t="s">
        <v>146</v>
      </c>
      <c r="E28" s="57">
        <v>38.466999999999999</v>
      </c>
      <c r="F28" s="56">
        <v>21.193999999999999</v>
      </c>
      <c r="G28" s="56">
        <v>41.212000000000003</v>
      </c>
      <c r="H28" s="56">
        <v>34.716000000000001</v>
      </c>
      <c r="I28" s="55">
        <v>0.84799999999999998</v>
      </c>
      <c r="J28" s="58">
        <v>11.420999999999999</v>
      </c>
      <c r="K28" s="56">
        <v>4.4660000000000002</v>
      </c>
      <c r="L28" s="56">
        <v>15.036</v>
      </c>
      <c r="M28" s="56">
        <v>8.1359999999999992</v>
      </c>
      <c r="N28" s="55">
        <v>0.22</v>
      </c>
      <c r="O28" s="58">
        <v>6.8310000000000004</v>
      </c>
      <c r="P28" s="56">
        <v>3.2149999999999999</v>
      </c>
      <c r="Q28" s="56">
        <v>5.2880000000000003</v>
      </c>
      <c r="R28" s="56">
        <v>1.8320000000000001</v>
      </c>
      <c r="S28" s="55">
        <v>0.2</v>
      </c>
      <c r="T28" s="58">
        <v>14.167</v>
      </c>
      <c r="U28" s="56">
        <v>4.1790000000000003</v>
      </c>
      <c r="V28" s="56">
        <v>16.834</v>
      </c>
      <c r="W28" s="56">
        <v>4.5629999999999997</v>
      </c>
      <c r="X28" s="55">
        <v>0.20100000000000001</v>
      </c>
      <c r="Y28" s="57">
        <v>6.2990000000000004</v>
      </c>
      <c r="Z28" s="56">
        <v>2.153</v>
      </c>
      <c r="AA28" s="56">
        <v>8.0050000000000008</v>
      </c>
      <c r="AB28" s="56">
        <v>3.1389999999999998</v>
      </c>
      <c r="AC28" s="56">
        <v>0.17599999999999999</v>
      </c>
      <c r="AD28" s="57">
        <v>4.6420000000000003</v>
      </c>
      <c r="AE28" s="56">
        <v>3.181</v>
      </c>
      <c r="AF28" s="56">
        <v>5.0129999999999999</v>
      </c>
      <c r="AG28" s="56">
        <v>1.9730000000000001</v>
      </c>
      <c r="AH28" s="56">
        <v>0.75800000000000001</v>
      </c>
      <c r="AI28" s="57">
        <v>25.475000000000001</v>
      </c>
      <c r="AJ28" s="56">
        <v>12.326000000000001</v>
      </c>
      <c r="AK28" s="56">
        <v>18.318000000000001</v>
      </c>
      <c r="AL28" s="56">
        <v>7.9829999999999997</v>
      </c>
      <c r="AM28" s="55">
        <v>0.14899999999999999</v>
      </c>
    </row>
    <row r="29" spans="1:39" ht="17" x14ac:dyDescent="0.2">
      <c r="A29" s="304" t="s">
        <v>145</v>
      </c>
      <c r="B29" s="77" t="s">
        <v>144</v>
      </c>
      <c r="C29" s="76" t="s">
        <v>143</v>
      </c>
      <c r="D29" s="75" t="s">
        <v>96</v>
      </c>
      <c r="E29" s="73">
        <v>1107.7139999999999</v>
      </c>
      <c r="F29" s="72">
        <v>193.334</v>
      </c>
      <c r="G29" s="72">
        <v>1067.556</v>
      </c>
      <c r="H29" s="72">
        <v>210.17099999999999</v>
      </c>
      <c r="I29" s="71">
        <v>0.69799999999999995</v>
      </c>
      <c r="J29" s="74">
        <v>1251.2</v>
      </c>
      <c r="K29" s="72">
        <v>209.74100000000001</v>
      </c>
      <c r="L29" s="72">
        <v>1193.818</v>
      </c>
      <c r="M29" s="72">
        <v>334.58199999999999</v>
      </c>
      <c r="N29" s="71">
        <v>0.64100000000000001</v>
      </c>
      <c r="O29" s="74">
        <v>1201.2</v>
      </c>
      <c r="P29" s="72">
        <v>401.16699999999997</v>
      </c>
      <c r="Q29" s="72">
        <v>1040.1669999999999</v>
      </c>
      <c r="R29" s="72">
        <v>417.565</v>
      </c>
      <c r="S29" s="71">
        <v>0.36899999999999999</v>
      </c>
      <c r="T29" s="74">
        <v>1466.8889999999999</v>
      </c>
      <c r="U29" s="72">
        <v>353.447</v>
      </c>
      <c r="V29" s="72">
        <v>1491.6</v>
      </c>
      <c r="W29" s="72">
        <v>381.69900000000001</v>
      </c>
      <c r="X29" s="71">
        <v>0.88500000000000001</v>
      </c>
      <c r="Y29" s="73">
        <v>974.4</v>
      </c>
      <c r="Z29" s="72">
        <v>195.44499999999999</v>
      </c>
      <c r="AA29" s="72">
        <v>856.2</v>
      </c>
      <c r="AB29" s="72">
        <v>236.83199999999999</v>
      </c>
      <c r="AC29" s="72">
        <v>0.24</v>
      </c>
      <c r="AD29" s="73">
        <v>900.4</v>
      </c>
      <c r="AE29" s="72">
        <v>292.72899999999998</v>
      </c>
      <c r="AF29" s="72">
        <v>947.8</v>
      </c>
      <c r="AG29" s="72">
        <v>213.54</v>
      </c>
      <c r="AH29" s="72">
        <v>0.68400000000000005</v>
      </c>
      <c r="AI29" s="73">
        <v>1026.5999999999999</v>
      </c>
      <c r="AJ29" s="72">
        <v>300.91300000000001</v>
      </c>
      <c r="AK29" s="72">
        <v>1120</v>
      </c>
      <c r="AL29" s="72">
        <v>343.94799999999998</v>
      </c>
      <c r="AM29" s="71">
        <v>0.54</v>
      </c>
    </row>
    <row r="30" spans="1:39" x14ac:dyDescent="0.2">
      <c r="A30" s="305"/>
      <c r="B30" s="68" t="s">
        <v>142</v>
      </c>
      <c r="C30" s="67" t="s">
        <v>141</v>
      </c>
      <c r="D30" s="70" t="s">
        <v>140</v>
      </c>
      <c r="E30" s="64">
        <v>5.8</v>
      </c>
      <c r="F30" s="63">
        <v>0.73899999999999999</v>
      </c>
      <c r="G30" s="63">
        <v>5.4779999999999998</v>
      </c>
      <c r="H30" s="63">
        <v>0.33800000000000002</v>
      </c>
      <c r="I30" s="62">
        <v>0.316</v>
      </c>
      <c r="J30" s="65">
        <v>5.92</v>
      </c>
      <c r="K30" s="63">
        <v>0.44700000000000001</v>
      </c>
      <c r="L30" s="63">
        <v>5.7359999999999998</v>
      </c>
      <c r="M30" s="63">
        <v>0.44600000000000001</v>
      </c>
      <c r="N30" s="62">
        <v>0.35799999999999998</v>
      </c>
      <c r="O30" s="65">
        <v>5.48</v>
      </c>
      <c r="P30" s="63">
        <v>0.41799999999999998</v>
      </c>
      <c r="Q30" s="63">
        <v>5.1920000000000002</v>
      </c>
      <c r="R30" s="63">
        <v>0.25700000000000001</v>
      </c>
      <c r="S30" s="62">
        <v>7.8E-2</v>
      </c>
      <c r="T30" s="65">
        <v>6.0330000000000004</v>
      </c>
      <c r="U30" s="63">
        <v>0.224</v>
      </c>
      <c r="V30" s="63">
        <v>6.11</v>
      </c>
      <c r="W30" s="63">
        <v>0.30299999999999999</v>
      </c>
      <c r="X30" s="62">
        <v>0.53700000000000003</v>
      </c>
      <c r="Y30" s="64">
        <v>5.53</v>
      </c>
      <c r="Z30" s="63">
        <v>0.216</v>
      </c>
      <c r="AA30" s="63">
        <v>5.53</v>
      </c>
      <c r="AB30" s="63">
        <v>0.35299999999999998</v>
      </c>
      <c r="AC30" s="63">
        <v>1</v>
      </c>
      <c r="AD30" s="64">
        <v>5.09</v>
      </c>
      <c r="AE30" s="63">
        <v>0.191</v>
      </c>
      <c r="AF30" s="63">
        <v>5.04</v>
      </c>
      <c r="AG30" s="63">
        <v>0.33700000000000002</v>
      </c>
      <c r="AH30" s="63">
        <v>0.68899999999999995</v>
      </c>
      <c r="AI30" s="64">
        <v>6.04</v>
      </c>
      <c r="AJ30" s="63">
        <v>0.313</v>
      </c>
      <c r="AK30" s="63">
        <v>6.133</v>
      </c>
      <c r="AL30" s="63">
        <v>0.312</v>
      </c>
      <c r="AM30" s="62">
        <v>0.52500000000000002</v>
      </c>
    </row>
    <row r="31" spans="1:39" x14ac:dyDescent="0.2">
      <c r="A31" s="305"/>
      <c r="B31" s="68" t="s">
        <v>139</v>
      </c>
      <c r="C31" s="67" t="s">
        <v>138</v>
      </c>
      <c r="D31" s="66" t="s">
        <v>111</v>
      </c>
      <c r="E31" s="64">
        <v>52.070999999999998</v>
      </c>
      <c r="F31" s="63">
        <v>8.2669999999999995</v>
      </c>
      <c r="G31" s="63">
        <v>49.232999999999997</v>
      </c>
      <c r="H31" s="63">
        <v>4.3470000000000004</v>
      </c>
      <c r="I31" s="62">
        <v>0.432</v>
      </c>
      <c r="J31" s="65">
        <v>61.63</v>
      </c>
      <c r="K31" s="63">
        <v>9.0500000000000007</v>
      </c>
      <c r="L31" s="63">
        <v>58.718000000000004</v>
      </c>
      <c r="M31" s="63">
        <v>8.4290000000000003</v>
      </c>
      <c r="N31" s="62">
        <v>0.45600000000000002</v>
      </c>
      <c r="O31" s="65">
        <v>56.09</v>
      </c>
      <c r="P31" s="63">
        <v>6.87</v>
      </c>
      <c r="Q31" s="63">
        <v>55.107999999999997</v>
      </c>
      <c r="R31" s="63">
        <v>10.73</v>
      </c>
      <c r="S31" s="62">
        <v>0.79800000000000004</v>
      </c>
      <c r="T31" s="65">
        <v>46.366999999999997</v>
      </c>
      <c r="U31" s="63">
        <v>5.52</v>
      </c>
      <c r="V31" s="63">
        <v>49.22</v>
      </c>
      <c r="W31" s="63">
        <v>4.6210000000000004</v>
      </c>
      <c r="X31" s="62">
        <v>0.24299999999999999</v>
      </c>
      <c r="Y31" s="64">
        <v>60.5</v>
      </c>
      <c r="Z31" s="63">
        <v>5.7389999999999999</v>
      </c>
      <c r="AA31" s="63">
        <v>62.13</v>
      </c>
      <c r="AB31" s="63">
        <v>11.775</v>
      </c>
      <c r="AC31" s="63">
        <v>0.7</v>
      </c>
      <c r="AD31" s="64">
        <v>51.93</v>
      </c>
      <c r="AE31" s="63">
        <v>6.78</v>
      </c>
      <c r="AF31" s="63">
        <v>53.24</v>
      </c>
      <c r="AG31" s="63">
        <v>7.94</v>
      </c>
      <c r="AH31" s="63">
        <v>0.69599999999999995</v>
      </c>
      <c r="AI31" s="64">
        <v>48.26</v>
      </c>
      <c r="AJ31" s="63">
        <v>7.83</v>
      </c>
      <c r="AK31" s="63">
        <v>49.689</v>
      </c>
      <c r="AL31" s="63">
        <v>4.726</v>
      </c>
      <c r="AM31" s="62">
        <v>0.63300000000000001</v>
      </c>
    </row>
    <row r="32" spans="1:39" x14ac:dyDescent="0.2">
      <c r="A32" s="305"/>
      <c r="B32" s="68" t="s">
        <v>137</v>
      </c>
      <c r="C32" s="67" t="s">
        <v>136</v>
      </c>
      <c r="D32" s="66" t="s">
        <v>111</v>
      </c>
      <c r="E32" s="64">
        <v>0.32600000000000001</v>
      </c>
      <c r="F32" s="63">
        <v>8.5999999999999993E-2</v>
      </c>
      <c r="G32" s="63">
        <v>0.29399999999999998</v>
      </c>
      <c r="H32" s="63">
        <v>7.1999999999999995E-2</v>
      </c>
      <c r="I32" s="62">
        <v>0.45500000000000002</v>
      </c>
      <c r="J32" s="65">
        <v>0.36699999999999999</v>
      </c>
      <c r="K32" s="63">
        <v>5.2999999999999999E-2</v>
      </c>
      <c r="L32" s="63">
        <v>0.33700000000000002</v>
      </c>
      <c r="M32" s="63">
        <v>8.5000000000000006E-2</v>
      </c>
      <c r="N32" s="62">
        <v>0.34599999999999997</v>
      </c>
      <c r="O32" s="65">
        <v>0.33300000000000002</v>
      </c>
      <c r="P32" s="63">
        <v>0.129</v>
      </c>
      <c r="Q32" s="63">
        <v>0.27</v>
      </c>
      <c r="R32" s="63">
        <v>0.11</v>
      </c>
      <c r="S32" s="62">
        <v>0.23799999999999999</v>
      </c>
      <c r="T32" s="65">
        <v>0.443</v>
      </c>
      <c r="U32" s="63">
        <v>0.11</v>
      </c>
      <c r="V32" s="63">
        <v>0.45600000000000002</v>
      </c>
      <c r="W32" s="63">
        <v>0.122</v>
      </c>
      <c r="X32" s="62">
        <v>0.81499999999999995</v>
      </c>
      <c r="Y32" s="64">
        <v>0.26900000000000002</v>
      </c>
      <c r="Z32" s="63">
        <v>5.6000000000000001E-2</v>
      </c>
      <c r="AA32" s="63">
        <v>0.23599999999999999</v>
      </c>
      <c r="AB32" s="63">
        <v>6.0999999999999999E-2</v>
      </c>
      <c r="AC32" s="63">
        <v>0.224</v>
      </c>
      <c r="AD32" s="64">
        <v>0.23</v>
      </c>
      <c r="AE32" s="63">
        <v>7.9000000000000001E-2</v>
      </c>
      <c r="AF32" s="63">
        <v>0.24</v>
      </c>
      <c r="AG32" s="63">
        <v>5.7000000000000002E-2</v>
      </c>
      <c r="AH32" s="63">
        <v>0.75</v>
      </c>
      <c r="AI32" s="64">
        <v>0.308</v>
      </c>
      <c r="AJ32" s="63">
        <v>8.8999999999999996E-2</v>
      </c>
      <c r="AK32" s="63">
        <v>0.34200000000000003</v>
      </c>
      <c r="AL32" s="63">
        <v>0.108</v>
      </c>
      <c r="AM32" s="62">
        <v>0.46600000000000003</v>
      </c>
    </row>
    <row r="33" spans="1:39" x14ac:dyDescent="0.2">
      <c r="A33" s="305"/>
      <c r="B33" s="68" t="s">
        <v>135</v>
      </c>
      <c r="C33" s="67" t="s">
        <v>134</v>
      </c>
      <c r="D33" s="66" t="s">
        <v>131</v>
      </c>
      <c r="E33" s="64">
        <v>221.571</v>
      </c>
      <c r="F33" s="63">
        <v>18.21</v>
      </c>
      <c r="G33" s="63">
        <v>230.11099999999999</v>
      </c>
      <c r="H33" s="63">
        <v>9.5060000000000002</v>
      </c>
      <c r="I33" s="62">
        <v>0.28999999999999998</v>
      </c>
      <c r="J33" s="65">
        <v>215.4</v>
      </c>
      <c r="K33" s="63">
        <v>8.3290000000000006</v>
      </c>
      <c r="L33" s="63">
        <v>221.273</v>
      </c>
      <c r="M33" s="63">
        <v>10.9</v>
      </c>
      <c r="N33" s="62">
        <v>0.18</v>
      </c>
      <c r="O33" s="65">
        <v>231.8</v>
      </c>
      <c r="P33" s="63">
        <v>8.6639999999999997</v>
      </c>
      <c r="Q33" s="63">
        <v>240.75</v>
      </c>
      <c r="R33" s="63">
        <v>6.21</v>
      </c>
      <c r="S33" s="62">
        <v>1.4999999999999999E-2</v>
      </c>
      <c r="T33" s="65">
        <v>237.77799999999999</v>
      </c>
      <c r="U33" s="63">
        <v>6.476</v>
      </c>
      <c r="V33" s="63">
        <v>241.4</v>
      </c>
      <c r="W33" s="63">
        <v>12.076000000000001</v>
      </c>
      <c r="X33" s="62">
        <v>0.42299999999999999</v>
      </c>
      <c r="Y33" s="64">
        <v>230.8</v>
      </c>
      <c r="Z33" s="63">
        <v>8.7149999999999999</v>
      </c>
      <c r="AA33" s="63">
        <v>232.7</v>
      </c>
      <c r="AB33" s="63">
        <v>7.1959999999999997</v>
      </c>
      <c r="AC33" s="63">
        <v>0.60199999999999998</v>
      </c>
      <c r="AD33" s="64">
        <v>246.6</v>
      </c>
      <c r="AE33" s="63">
        <v>10.265000000000001</v>
      </c>
      <c r="AF33" s="63">
        <v>251.2</v>
      </c>
      <c r="AG33" s="63">
        <v>13.807</v>
      </c>
      <c r="AH33" s="63">
        <v>0.41</v>
      </c>
      <c r="AI33" s="64">
        <v>255.6</v>
      </c>
      <c r="AJ33" s="63">
        <v>12.817</v>
      </c>
      <c r="AK33" s="63">
        <v>253.77799999999999</v>
      </c>
      <c r="AL33" s="63">
        <v>11.465</v>
      </c>
      <c r="AM33" s="62">
        <v>0.748</v>
      </c>
    </row>
    <row r="34" spans="1:39" x14ac:dyDescent="0.2">
      <c r="A34" s="305"/>
      <c r="B34" s="68" t="s">
        <v>133</v>
      </c>
      <c r="C34" s="67" t="s">
        <v>132</v>
      </c>
      <c r="D34" s="66" t="s">
        <v>131</v>
      </c>
      <c r="E34" s="64">
        <v>72.356999999999999</v>
      </c>
      <c r="F34" s="63">
        <v>1.9159999999999999</v>
      </c>
      <c r="G34" s="63">
        <v>72.3</v>
      </c>
      <c r="H34" s="63">
        <v>2.0840000000000001</v>
      </c>
      <c r="I34" s="62">
        <v>0.95499999999999996</v>
      </c>
      <c r="J34" s="65">
        <v>73.41</v>
      </c>
      <c r="K34" s="63">
        <v>2.4910000000000001</v>
      </c>
      <c r="L34" s="63">
        <v>73.7</v>
      </c>
      <c r="M34" s="63">
        <v>2.8380000000000001</v>
      </c>
      <c r="N34" s="62">
        <v>0.80600000000000005</v>
      </c>
      <c r="O34" s="65">
        <v>75.98</v>
      </c>
      <c r="P34" s="63">
        <v>2.5470000000000002</v>
      </c>
      <c r="Q34" s="63">
        <v>74.825000000000003</v>
      </c>
      <c r="R34" s="63">
        <v>1.7849999999999999</v>
      </c>
      <c r="S34" s="62">
        <v>0.245</v>
      </c>
      <c r="T34" s="65">
        <v>68.756</v>
      </c>
      <c r="U34" s="63">
        <v>1.6240000000000001</v>
      </c>
      <c r="V34" s="63">
        <v>69.319999999999993</v>
      </c>
      <c r="W34" s="63">
        <v>3.278</v>
      </c>
      <c r="X34" s="62">
        <v>0.63700000000000001</v>
      </c>
      <c r="Y34" s="64">
        <v>74.42</v>
      </c>
      <c r="Z34" s="63">
        <v>1.8979999999999999</v>
      </c>
      <c r="AA34" s="63">
        <v>74</v>
      </c>
      <c r="AB34" s="63">
        <v>2.899</v>
      </c>
      <c r="AC34" s="63">
        <v>0.70699999999999996</v>
      </c>
      <c r="AD34" s="64">
        <v>75.17</v>
      </c>
      <c r="AE34" s="63">
        <v>1.7150000000000001</v>
      </c>
      <c r="AF34" s="63">
        <v>74.75</v>
      </c>
      <c r="AG34" s="63">
        <v>2.5209999999999999</v>
      </c>
      <c r="AH34" s="63">
        <v>0.66900000000000004</v>
      </c>
      <c r="AI34" s="64">
        <v>70.209999999999994</v>
      </c>
      <c r="AJ34" s="63">
        <v>4.1900000000000004</v>
      </c>
      <c r="AK34" s="63">
        <v>71.132999999999996</v>
      </c>
      <c r="AL34" s="63">
        <v>3.8919999999999999</v>
      </c>
      <c r="AM34" s="62">
        <v>0.625</v>
      </c>
    </row>
    <row r="35" spans="1:39" ht="17" thickBot="1" x14ac:dyDescent="0.25">
      <c r="A35" s="306"/>
      <c r="B35" s="61" t="s">
        <v>130</v>
      </c>
      <c r="C35" s="60" t="s">
        <v>129</v>
      </c>
      <c r="D35" s="69" t="s">
        <v>128</v>
      </c>
      <c r="E35" s="57">
        <v>1.1299999999999999</v>
      </c>
      <c r="F35" s="56">
        <v>1.7000000000000001E-2</v>
      </c>
      <c r="G35" s="56">
        <v>1.127</v>
      </c>
      <c r="H35" s="56">
        <v>1.2999999999999999E-2</v>
      </c>
      <c r="I35" s="55">
        <v>0.68100000000000005</v>
      </c>
      <c r="J35" s="58">
        <v>1.097</v>
      </c>
      <c r="K35" s="56">
        <v>1.4999999999999999E-2</v>
      </c>
      <c r="L35" s="56">
        <v>1.105</v>
      </c>
      <c r="M35" s="56">
        <v>2.3E-2</v>
      </c>
      <c r="N35" s="55">
        <v>0.32700000000000001</v>
      </c>
      <c r="O35" s="58">
        <v>1.1180000000000001</v>
      </c>
      <c r="P35" s="56">
        <v>2.9000000000000001E-2</v>
      </c>
      <c r="Q35" s="56">
        <v>1.1200000000000001</v>
      </c>
      <c r="R35" s="56">
        <v>3.5000000000000003E-2</v>
      </c>
      <c r="S35" s="55">
        <v>0.88600000000000001</v>
      </c>
      <c r="T35" s="58">
        <v>1.321</v>
      </c>
      <c r="U35" s="56">
        <v>0.02</v>
      </c>
      <c r="V35" s="56">
        <v>1.353</v>
      </c>
      <c r="W35" s="56">
        <v>7.3999999999999996E-2</v>
      </c>
      <c r="X35" s="55">
        <v>0.218</v>
      </c>
      <c r="Y35" s="57">
        <v>1.121</v>
      </c>
      <c r="Z35" s="56">
        <v>1.9E-2</v>
      </c>
      <c r="AA35" s="56">
        <v>1.133</v>
      </c>
      <c r="AB35" s="56">
        <v>1.7999999999999999E-2</v>
      </c>
      <c r="AC35" s="56">
        <v>0.156</v>
      </c>
      <c r="AD35" s="57">
        <v>1.133</v>
      </c>
      <c r="AE35" s="56">
        <v>3.2000000000000001E-2</v>
      </c>
      <c r="AF35" s="56">
        <v>1.141</v>
      </c>
      <c r="AG35" s="56">
        <v>3.7999999999999999E-2</v>
      </c>
      <c r="AH35" s="56">
        <v>0.61399999999999999</v>
      </c>
      <c r="AI35" s="57">
        <v>1.427</v>
      </c>
      <c r="AJ35" s="56">
        <v>8.8999999999999996E-2</v>
      </c>
      <c r="AK35" s="56">
        <v>1.427</v>
      </c>
      <c r="AL35" s="56">
        <v>5.6000000000000001E-2</v>
      </c>
      <c r="AM35" s="55">
        <v>0.99199999999999999</v>
      </c>
    </row>
    <row r="36" spans="1:39" ht="17" x14ac:dyDescent="0.2">
      <c r="A36" s="396" t="s">
        <v>127</v>
      </c>
      <c r="B36" s="77" t="s">
        <v>20</v>
      </c>
      <c r="C36" s="76" t="s">
        <v>126</v>
      </c>
      <c r="D36" s="75" t="s">
        <v>96</v>
      </c>
      <c r="E36" s="64">
        <v>13.766</v>
      </c>
      <c r="F36" s="63">
        <v>2.0550000000000002</v>
      </c>
      <c r="G36" s="63">
        <v>13.102</v>
      </c>
      <c r="H36" s="63">
        <v>1.696</v>
      </c>
      <c r="I36" s="62">
        <v>0.503</v>
      </c>
      <c r="J36" s="65">
        <v>16.728000000000002</v>
      </c>
      <c r="K36" s="63">
        <v>2.3180000000000001</v>
      </c>
      <c r="L36" s="63">
        <v>19.553000000000001</v>
      </c>
      <c r="M36" s="63">
        <v>3.2109999999999999</v>
      </c>
      <c r="N36" s="62">
        <v>3.2000000000000001E-2</v>
      </c>
      <c r="O36" s="65">
        <v>17.079999999999998</v>
      </c>
      <c r="P36" s="63">
        <v>1.6180000000000001</v>
      </c>
      <c r="Q36" s="63">
        <v>17.193000000000001</v>
      </c>
      <c r="R36" s="63">
        <v>2.7069999999999999</v>
      </c>
      <c r="S36" s="62">
        <v>0.90500000000000003</v>
      </c>
      <c r="T36" s="65">
        <v>14.584</v>
      </c>
      <c r="U36" s="63">
        <v>3.7389999999999999</v>
      </c>
      <c r="V36" s="63">
        <v>14.734</v>
      </c>
      <c r="W36" s="63">
        <v>3.7480000000000002</v>
      </c>
      <c r="X36" s="62">
        <v>0.93200000000000005</v>
      </c>
      <c r="Y36" s="64">
        <v>12.346</v>
      </c>
      <c r="Z36" s="63">
        <v>1.35</v>
      </c>
      <c r="AA36" s="63">
        <v>14.644</v>
      </c>
      <c r="AB36" s="63">
        <v>2.9289999999999998</v>
      </c>
      <c r="AC36" s="63">
        <v>4.2999999999999997E-2</v>
      </c>
      <c r="AD36" s="64">
        <v>10.686</v>
      </c>
      <c r="AE36" s="63">
        <v>1.8959999999999999</v>
      </c>
      <c r="AF36" s="63">
        <v>10.486000000000001</v>
      </c>
      <c r="AG36" s="63">
        <v>2.573</v>
      </c>
      <c r="AH36" s="63">
        <v>0.84599999999999997</v>
      </c>
      <c r="AI36" s="64">
        <v>5.77</v>
      </c>
      <c r="AJ36" s="63">
        <v>1.6779999999999999</v>
      </c>
      <c r="AK36" s="63">
        <v>4.7</v>
      </c>
      <c r="AL36" s="63">
        <v>1.5580000000000001</v>
      </c>
      <c r="AM36" s="62">
        <v>0.16800000000000001</v>
      </c>
    </row>
    <row r="37" spans="1:39" x14ac:dyDescent="0.2">
      <c r="A37" s="386"/>
      <c r="B37" s="68" t="s">
        <v>125</v>
      </c>
      <c r="C37" s="67" t="s">
        <v>124</v>
      </c>
      <c r="D37" s="66" t="s">
        <v>111</v>
      </c>
      <c r="E37" s="64">
        <v>11.771000000000001</v>
      </c>
      <c r="F37" s="63">
        <v>7.5469999999999997</v>
      </c>
      <c r="G37" s="63">
        <v>9.8889999999999993</v>
      </c>
      <c r="H37" s="63">
        <v>2.3620000000000001</v>
      </c>
      <c r="I37" s="62">
        <v>0.54500000000000004</v>
      </c>
      <c r="J37" s="65">
        <v>6.87</v>
      </c>
      <c r="K37" s="63">
        <v>1.4690000000000001</v>
      </c>
      <c r="L37" s="63">
        <v>7.4640000000000004</v>
      </c>
      <c r="M37" s="63">
        <v>4.673</v>
      </c>
      <c r="N37" s="62">
        <v>0.69599999999999995</v>
      </c>
      <c r="O37" s="65">
        <v>14.43</v>
      </c>
      <c r="P37" s="63">
        <v>13.994</v>
      </c>
      <c r="Q37" s="63">
        <v>7.8079999999999998</v>
      </c>
      <c r="R37" s="63">
        <v>3.7949999999999999</v>
      </c>
      <c r="S37" s="62">
        <v>0.17699999999999999</v>
      </c>
      <c r="T37" s="65">
        <v>9.1440000000000001</v>
      </c>
      <c r="U37" s="63">
        <v>1.732</v>
      </c>
      <c r="V37" s="63">
        <v>10.92</v>
      </c>
      <c r="W37" s="63">
        <v>3.0680000000000001</v>
      </c>
      <c r="X37" s="62">
        <v>0.13700000000000001</v>
      </c>
      <c r="Y37" s="64">
        <v>7.98</v>
      </c>
      <c r="Z37" s="63">
        <v>2.4329999999999998</v>
      </c>
      <c r="AA37" s="63">
        <v>6.32</v>
      </c>
      <c r="AB37" s="63">
        <v>1.6120000000000001</v>
      </c>
      <c r="AC37" s="63">
        <v>9.0999999999999998E-2</v>
      </c>
      <c r="AD37" s="64">
        <v>12.19</v>
      </c>
      <c r="AE37" s="63">
        <v>8.2650000000000006</v>
      </c>
      <c r="AF37" s="63">
        <v>6.85</v>
      </c>
      <c r="AG37" s="63">
        <v>2.1309999999999998</v>
      </c>
      <c r="AH37" s="63">
        <v>7.5999999999999998E-2</v>
      </c>
      <c r="AI37" s="64">
        <v>14.1</v>
      </c>
      <c r="AJ37" s="63">
        <v>2.633</v>
      </c>
      <c r="AK37" s="63">
        <v>16.010999999999999</v>
      </c>
      <c r="AL37" s="63">
        <v>4.0460000000000003</v>
      </c>
      <c r="AM37" s="62">
        <v>0.249</v>
      </c>
    </row>
    <row r="38" spans="1:39" x14ac:dyDescent="0.2">
      <c r="A38" s="386"/>
      <c r="B38" s="68" t="s">
        <v>123</v>
      </c>
      <c r="C38" s="67" t="s">
        <v>122</v>
      </c>
      <c r="D38" s="66" t="s">
        <v>111</v>
      </c>
      <c r="E38" s="64">
        <v>81.870999999999995</v>
      </c>
      <c r="F38" s="63">
        <v>8.1219999999999999</v>
      </c>
      <c r="G38" s="63">
        <v>82.477999999999994</v>
      </c>
      <c r="H38" s="63">
        <v>6.95</v>
      </c>
      <c r="I38" s="62">
        <v>0.877</v>
      </c>
      <c r="J38" s="65">
        <v>85.55</v>
      </c>
      <c r="K38" s="63">
        <v>3.1789999999999998</v>
      </c>
      <c r="L38" s="63">
        <v>84.272999999999996</v>
      </c>
      <c r="M38" s="63">
        <v>7.2770000000000001</v>
      </c>
      <c r="N38" s="62">
        <v>0.60499999999999998</v>
      </c>
      <c r="O38" s="65">
        <v>78.53</v>
      </c>
      <c r="P38" s="63">
        <v>14.339</v>
      </c>
      <c r="Q38" s="63">
        <v>83.033000000000001</v>
      </c>
      <c r="R38" s="63">
        <v>5.9569999999999999</v>
      </c>
      <c r="S38" s="62">
        <v>0.372</v>
      </c>
      <c r="T38" s="65">
        <v>84.088999999999999</v>
      </c>
      <c r="U38" s="63">
        <v>2.169</v>
      </c>
      <c r="V38" s="63">
        <v>80.540000000000006</v>
      </c>
      <c r="W38" s="63">
        <v>3.6739999999999999</v>
      </c>
      <c r="X38" s="62">
        <v>2.1000000000000001E-2</v>
      </c>
      <c r="Y38" s="64">
        <v>85.28</v>
      </c>
      <c r="Z38" s="63">
        <v>3.4590000000000001</v>
      </c>
      <c r="AA38" s="63">
        <v>87.25</v>
      </c>
      <c r="AB38" s="63">
        <v>2.84</v>
      </c>
      <c r="AC38" s="63">
        <v>0.182</v>
      </c>
      <c r="AD38" s="64">
        <v>80.650000000000006</v>
      </c>
      <c r="AE38" s="63">
        <v>8.5519999999999996</v>
      </c>
      <c r="AF38" s="63">
        <v>85.74</v>
      </c>
      <c r="AG38" s="63">
        <v>2.7629999999999999</v>
      </c>
      <c r="AH38" s="63">
        <v>0.10100000000000001</v>
      </c>
      <c r="AI38" s="64">
        <v>77.22</v>
      </c>
      <c r="AJ38" s="63">
        <v>4.51</v>
      </c>
      <c r="AK38" s="63">
        <v>74.256</v>
      </c>
      <c r="AL38" s="63">
        <v>5.7809999999999997</v>
      </c>
      <c r="AM38" s="62">
        <v>0.23499999999999999</v>
      </c>
    </row>
    <row r="39" spans="1:39" x14ac:dyDescent="0.2">
      <c r="A39" s="386"/>
      <c r="B39" s="68" t="s">
        <v>121</v>
      </c>
      <c r="C39" s="67" t="s">
        <v>120</v>
      </c>
      <c r="D39" s="66" t="s">
        <v>111</v>
      </c>
      <c r="E39" s="64">
        <v>2.5430000000000001</v>
      </c>
      <c r="F39" s="63">
        <v>1.1930000000000001</v>
      </c>
      <c r="G39" s="63">
        <v>3.9780000000000002</v>
      </c>
      <c r="H39" s="63">
        <v>6.8460000000000001</v>
      </c>
      <c r="I39" s="62">
        <v>0.55300000000000005</v>
      </c>
      <c r="J39" s="65">
        <v>2.0699999999999998</v>
      </c>
      <c r="K39" s="63">
        <v>0.56999999999999995</v>
      </c>
      <c r="L39" s="63">
        <v>2.1549999999999998</v>
      </c>
      <c r="M39" s="63">
        <v>0.96199999999999997</v>
      </c>
      <c r="N39" s="62">
        <v>0.80700000000000005</v>
      </c>
      <c r="O39" s="65">
        <v>2.57</v>
      </c>
      <c r="P39" s="63">
        <v>1.4970000000000001</v>
      </c>
      <c r="Q39" s="63">
        <v>3.5670000000000002</v>
      </c>
      <c r="R39" s="63">
        <v>1.5009999999999999</v>
      </c>
      <c r="S39" s="62">
        <v>0.13700000000000001</v>
      </c>
      <c r="T39" s="65">
        <v>2.8889999999999998</v>
      </c>
      <c r="U39" s="63">
        <v>0.747</v>
      </c>
      <c r="V39" s="63">
        <v>3.61</v>
      </c>
      <c r="W39" s="63">
        <v>1.4430000000000001</v>
      </c>
      <c r="X39" s="62">
        <v>0.187</v>
      </c>
      <c r="Y39" s="64">
        <v>2.16</v>
      </c>
      <c r="Z39" s="63">
        <v>0.75700000000000001</v>
      </c>
      <c r="AA39" s="63">
        <v>2.4300000000000002</v>
      </c>
      <c r="AB39" s="63">
        <v>0.998</v>
      </c>
      <c r="AC39" s="63">
        <v>0.505</v>
      </c>
      <c r="AD39" s="64">
        <v>3.13</v>
      </c>
      <c r="AE39" s="63">
        <v>1.1919999999999999</v>
      </c>
      <c r="AF39" s="63">
        <v>3.89</v>
      </c>
      <c r="AG39" s="63">
        <v>1.744</v>
      </c>
      <c r="AH39" s="63">
        <v>0.27200000000000002</v>
      </c>
      <c r="AI39" s="64">
        <v>4.38</v>
      </c>
      <c r="AJ39" s="63">
        <v>2.3199999999999998</v>
      </c>
      <c r="AK39" s="63">
        <v>4.9329999999999998</v>
      </c>
      <c r="AL39" s="63">
        <v>0.91800000000000004</v>
      </c>
      <c r="AM39" s="62">
        <v>0.5</v>
      </c>
    </row>
    <row r="40" spans="1:39" x14ac:dyDescent="0.2">
      <c r="A40" s="386"/>
      <c r="B40" s="68" t="s">
        <v>119</v>
      </c>
      <c r="C40" s="67" t="s">
        <v>118</v>
      </c>
      <c r="D40" s="66" t="s">
        <v>111</v>
      </c>
      <c r="E40" s="64">
        <v>2.8290000000000002</v>
      </c>
      <c r="F40" s="63">
        <v>0.48199999999999998</v>
      </c>
      <c r="G40" s="63">
        <v>2.7330000000000001</v>
      </c>
      <c r="H40" s="63">
        <v>0.56599999999999995</v>
      </c>
      <c r="I40" s="62">
        <v>0.72199999999999998</v>
      </c>
      <c r="J40" s="65">
        <v>4.93</v>
      </c>
      <c r="K40" s="63">
        <v>2.0459999999999998</v>
      </c>
      <c r="L40" s="63">
        <v>5.4450000000000003</v>
      </c>
      <c r="M40" s="63">
        <v>3.0289999999999999</v>
      </c>
      <c r="N40" s="62">
        <v>0.65100000000000002</v>
      </c>
      <c r="O40" s="65">
        <v>3.64</v>
      </c>
      <c r="P40" s="63">
        <v>2.2490000000000001</v>
      </c>
      <c r="Q40" s="63">
        <v>4.8170000000000002</v>
      </c>
      <c r="R40" s="63">
        <v>3.137</v>
      </c>
      <c r="S40" s="62">
        <v>0.31900000000000001</v>
      </c>
      <c r="T40" s="65">
        <v>3.2</v>
      </c>
      <c r="U40" s="63">
        <v>0.39400000000000002</v>
      </c>
      <c r="V40" s="63">
        <v>4.24</v>
      </c>
      <c r="W40" s="63">
        <v>2.4550000000000001</v>
      </c>
      <c r="X40" s="62">
        <v>0.217</v>
      </c>
      <c r="Y40" s="64">
        <v>4.09</v>
      </c>
      <c r="Z40" s="63">
        <v>2.1509999999999998</v>
      </c>
      <c r="AA40" s="63">
        <v>3.48</v>
      </c>
      <c r="AB40" s="63">
        <v>1.5980000000000001</v>
      </c>
      <c r="AC40" s="63">
        <v>0.48199999999999998</v>
      </c>
      <c r="AD40" s="64">
        <v>3.45</v>
      </c>
      <c r="AE40" s="63">
        <v>1.0049999999999999</v>
      </c>
      <c r="AF40" s="63">
        <v>3.07</v>
      </c>
      <c r="AG40" s="63">
        <v>2.3919999999999999</v>
      </c>
      <c r="AH40" s="63">
        <v>0.65100000000000002</v>
      </c>
      <c r="AI40" s="64">
        <v>3.78</v>
      </c>
      <c r="AJ40" s="63">
        <v>1.865</v>
      </c>
      <c r="AK40" s="63">
        <v>4.3440000000000003</v>
      </c>
      <c r="AL40" s="63">
        <v>1.49</v>
      </c>
      <c r="AM40" s="62">
        <v>0.47399999999999998</v>
      </c>
    </row>
    <row r="41" spans="1:39" x14ac:dyDescent="0.2">
      <c r="A41" s="386"/>
      <c r="B41" s="68" t="s">
        <v>117</v>
      </c>
      <c r="C41" s="67" t="s">
        <v>116</v>
      </c>
      <c r="D41" s="66" t="s">
        <v>111</v>
      </c>
      <c r="E41" s="64">
        <v>0.214</v>
      </c>
      <c r="F41" s="63">
        <v>3.7999999999999999E-2</v>
      </c>
      <c r="G41" s="63">
        <v>0.21099999999999999</v>
      </c>
      <c r="H41" s="63">
        <v>0.06</v>
      </c>
      <c r="I41" s="62">
        <v>0.89900000000000002</v>
      </c>
      <c r="J41" s="65">
        <v>0.25</v>
      </c>
      <c r="K41" s="63">
        <v>7.0999999999999994E-2</v>
      </c>
      <c r="L41" s="63">
        <v>0.23599999999999999</v>
      </c>
      <c r="M41" s="63">
        <v>9.1999999999999998E-2</v>
      </c>
      <c r="N41" s="62">
        <v>0.70699999999999996</v>
      </c>
      <c r="O41" s="65">
        <v>0.16</v>
      </c>
      <c r="P41" s="63">
        <v>5.1999999999999998E-2</v>
      </c>
      <c r="Q41" s="63">
        <v>0.17499999999999999</v>
      </c>
      <c r="R41" s="63">
        <v>4.4999999999999998E-2</v>
      </c>
      <c r="S41" s="62">
        <v>0.48199999999999998</v>
      </c>
      <c r="T41" s="65">
        <v>0.2</v>
      </c>
      <c r="U41" s="63">
        <v>7.0999999999999994E-2</v>
      </c>
      <c r="V41" s="63">
        <v>0.17</v>
      </c>
      <c r="W41" s="63">
        <v>6.7000000000000004E-2</v>
      </c>
      <c r="X41" s="62">
        <v>0.35899999999999999</v>
      </c>
      <c r="Y41" s="64">
        <v>0.21</v>
      </c>
      <c r="Z41" s="63">
        <v>8.7999999999999995E-2</v>
      </c>
      <c r="AA41" s="63">
        <v>0.21</v>
      </c>
      <c r="AB41" s="63">
        <v>7.3999999999999996E-2</v>
      </c>
      <c r="AC41" s="63">
        <v>1</v>
      </c>
      <c r="AD41" s="64">
        <v>0.19</v>
      </c>
      <c r="AE41" s="63">
        <v>5.7000000000000002E-2</v>
      </c>
      <c r="AF41" s="63">
        <v>0.12</v>
      </c>
      <c r="AG41" s="63">
        <v>7.9000000000000001E-2</v>
      </c>
      <c r="AH41" s="63">
        <v>3.5999999999999997E-2</v>
      </c>
      <c r="AI41" s="64">
        <v>0.18</v>
      </c>
      <c r="AJ41" s="63">
        <v>6.3E-2</v>
      </c>
      <c r="AK41" s="63">
        <v>0.111</v>
      </c>
      <c r="AL41" s="63">
        <v>0.06</v>
      </c>
      <c r="AM41" s="62">
        <v>2.5999999999999999E-2</v>
      </c>
    </row>
    <row r="42" spans="1:39" x14ac:dyDescent="0.2">
      <c r="A42" s="386"/>
      <c r="B42" s="68" t="s">
        <v>115</v>
      </c>
      <c r="C42" s="67" t="s">
        <v>114</v>
      </c>
      <c r="D42" s="66" t="s">
        <v>111</v>
      </c>
      <c r="E42" s="64">
        <v>0.75700000000000001</v>
      </c>
      <c r="F42" s="63">
        <v>0.31</v>
      </c>
      <c r="G42" s="63">
        <v>0.72199999999999998</v>
      </c>
      <c r="H42" s="63">
        <v>0.26800000000000002</v>
      </c>
      <c r="I42" s="62">
        <v>0.81699999999999995</v>
      </c>
      <c r="J42" s="65">
        <v>0.33</v>
      </c>
      <c r="K42" s="63">
        <v>0.11600000000000001</v>
      </c>
      <c r="L42" s="63">
        <v>0.4</v>
      </c>
      <c r="M42" s="63">
        <v>0.249</v>
      </c>
      <c r="N42" s="62">
        <v>0.41599999999999998</v>
      </c>
      <c r="O42" s="65">
        <v>0.68</v>
      </c>
      <c r="P42" s="63">
        <v>0.40799999999999997</v>
      </c>
      <c r="Q42" s="63">
        <v>0.60799999999999998</v>
      </c>
      <c r="R42" s="63">
        <v>0.375</v>
      </c>
      <c r="S42" s="62">
        <v>0.67500000000000004</v>
      </c>
      <c r="T42" s="65">
        <v>0.5</v>
      </c>
      <c r="U42" s="63">
        <v>0.15</v>
      </c>
      <c r="V42" s="63">
        <v>0.5</v>
      </c>
      <c r="W42" s="63">
        <v>0.20499999999999999</v>
      </c>
      <c r="X42" s="62">
        <v>1</v>
      </c>
      <c r="Y42" s="64">
        <v>0.28000000000000003</v>
      </c>
      <c r="Z42" s="63">
        <v>7.9000000000000001E-2</v>
      </c>
      <c r="AA42" s="63">
        <v>0.3</v>
      </c>
      <c r="AB42" s="63">
        <v>9.4E-2</v>
      </c>
      <c r="AC42" s="63">
        <v>0.61299999999999999</v>
      </c>
      <c r="AD42" s="64">
        <v>0.38</v>
      </c>
      <c r="AE42" s="63">
        <v>0.20399999999999999</v>
      </c>
      <c r="AF42" s="63">
        <v>0.34</v>
      </c>
      <c r="AG42" s="63">
        <v>8.4000000000000005E-2</v>
      </c>
      <c r="AH42" s="63">
        <v>0.57799999999999996</v>
      </c>
      <c r="AI42" s="64">
        <v>0.33</v>
      </c>
      <c r="AJ42" s="63">
        <v>0.11600000000000001</v>
      </c>
      <c r="AK42" s="63">
        <v>0.33300000000000002</v>
      </c>
      <c r="AL42" s="63">
        <v>0.308</v>
      </c>
      <c r="AM42" s="62">
        <v>0.97599999999999998</v>
      </c>
    </row>
    <row r="43" spans="1:39" x14ac:dyDescent="0.2">
      <c r="A43" s="386"/>
      <c r="B43" s="68" t="s">
        <v>113</v>
      </c>
      <c r="C43" s="67" t="s">
        <v>112</v>
      </c>
      <c r="D43" s="66" t="s">
        <v>111</v>
      </c>
      <c r="E43" s="64">
        <v>0</v>
      </c>
      <c r="F43" s="63">
        <v>0</v>
      </c>
      <c r="G43" s="63">
        <v>0</v>
      </c>
      <c r="H43" s="63">
        <v>0</v>
      </c>
      <c r="I43" s="62" t="s">
        <v>25</v>
      </c>
      <c r="J43" s="65">
        <v>0</v>
      </c>
      <c r="K43" s="63">
        <v>0</v>
      </c>
      <c r="L43" s="63">
        <v>0</v>
      </c>
      <c r="M43" s="63">
        <v>0</v>
      </c>
      <c r="N43" s="62" t="s">
        <v>25</v>
      </c>
      <c r="O43" s="65">
        <v>0</v>
      </c>
      <c r="P43" s="63">
        <v>0</v>
      </c>
      <c r="Q43" s="63">
        <v>0</v>
      </c>
      <c r="R43" s="63">
        <v>0</v>
      </c>
      <c r="S43" s="62" t="s">
        <v>25</v>
      </c>
      <c r="T43" s="65">
        <v>0</v>
      </c>
      <c r="U43" s="63">
        <v>0</v>
      </c>
      <c r="V43" s="63">
        <v>0</v>
      </c>
      <c r="W43" s="63">
        <v>0</v>
      </c>
      <c r="X43" s="62" t="s">
        <v>25</v>
      </c>
      <c r="Y43" s="64">
        <v>0</v>
      </c>
      <c r="Z43" s="63">
        <v>0</v>
      </c>
      <c r="AA43" s="63">
        <v>0</v>
      </c>
      <c r="AB43" s="63">
        <v>0</v>
      </c>
      <c r="AC43" s="63" t="s">
        <v>25</v>
      </c>
      <c r="AD43" s="64">
        <v>0</v>
      </c>
      <c r="AE43" s="63">
        <v>0</v>
      </c>
      <c r="AF43" s="63">
        <v>0</v>
      </c>
      <c r="AG43" s="63">
        <v>0</v>
      </c>
      <c r="AH43" s="63" t="s">
        <v>25</v>
      </c>
      <c r="AI43" s="64">
        <v>0</v>
      </c>
      <c r="AJ43" s="63">
        <v>0</v>
      </c>
      <c r="AK43" s="63">
        <v>0</v>
      </c>
      <c r="AL43" s="63">
        <v>0</v>
      </c>
      <c r="AM43" s="62" t="s">
        <v>25</v>
      </c>
    </row>
    <row r="44" spans="1:39" ht="17" x14ac:dyDescent="0.2">
      <c r="A44" s="386"/>
      <c r="B44" s="68" t="s">
        <v>110</v>
      </c>
      <c r="C44" s="67" t="s">
        <v>109</v>
      </c>
      <c r="D44" s="66" t="s">
        <v>96</v>
      </c>
      <c r="E44" s="64">
        <v>1.6659999999999999</v>
      </c>
      <c r="F44" s="63">
        <v>1.3220000000000001</v>
      </c>
      <c r="G44" s="63">
        <v>1.2929999999999999</v>
      </c>
      <c r="H44" s="63">
        <v>0.32700000000000001</v>
      </c>
      <c r="I44" s="62">
        <v>0.49199999999999999</v>
      </c>
      <c r="J44" s="65">
        <v>1.1259999999999999</v>
      </c>
      <c r="K44" s="63">
        <v>0.16900000000000001</v>
      </c>
      <c r="L44" s="63">
        <v>1.44</v>
      </c>
      <c r="M44" s="63">
        <v>0.82799999999999996</v>
      </c>
      <c r="N44" s="62">
        <v>0.245</v>
      </c>
      <c r="O44" s="65">
        <v>2.3860000000000001</v>
      </c>
      <c r="P44" s="63">
        <v>2.238</v>
      </c>
      <c r="Q44" s="63">
        <v>1.2829999999999999</v>
      </c>
      <c r="R44" s="63">
        <v>0.51900000000000002</v>
      </c>
      <c r="S44" s="62">
        <v>0.159</v>
      </c>
      <c r="T44" s="65">
        <v>1.304</v>
      </c>
      <c r="U44" s="63">
        <v>0.29899999999999999</v>
      </c>
      <c r="V44" s="63">
        <v>1.5840000000000001</v>
      </c>
      <c r="W44" s="63">
        <v>0.495</v>
      </c>
      <c r="X44" s="62">
        <v>0.153</v>
      </c>
      <c r="Y44" s="64">
        <v>1.006</v>
      </c>
      <c r="Z44" s="63">
        <v>0.41199999999999998</v>
      </c>
      <c r="AA44" s="63">
        <v>0.95199999999999996</v>
      </c>
      <c r="AB44" s="63">
        <v>0.41199999999999998</v>
      </c>
      <c r="AC44" s="63">
        <v>0.77300000000000002</v>
      </c>
      <c r="AD44" s="64">
        <v>1.266</v>
      </c>
      <c r="AE44" s="63">
        <v>0.79500000000000004</v>
      </c>
      <c r="AF44" s="63">
        <v>0.73799999999999999</v>
      </c>
      <c r="AG44" s="63">
        <v>0.36799999999999999</v>
      </c>
      <c r="AH44" s="63">
        <v>0.08</v>
      </c>
      <c r="AI44" s="64">
        <v>0.80800000000000005</v>
      </c>
      <c r="AJ44" s="63">
        <v>0.28199999999999997</v>
      </c>
      <c r="AK44" s="63">
        <v>0.72699999999999998</v>
      </c>
      <c r="AL44" s="63">
        <v>0.216</v>
      </c>
      <c r="AM44" s="62">
        <v>0.48799999999999999</v>
      </c>
    </row>
    <row r="45" spans="1:39" ht="17" x14ac:dyDescent="0.2">
      <c r="A45" s="386"/>
      <c r="B45" s="68" t="s">
        <v>108</v>
      </c>
      <c r="C45" s="67" t="s">
        <v>107</v>
      </c>
      <c r="D45" s="66" t="s">
        <v>96</v>
      </c>
      <c r="E45" s="64">
        <v>11.217000000000001</v>
      </c>
      <c r="F45" s="63">
        <v>1.615</v>
      </c>
      <c r="G45" s="63">
        <v>10.8</v>
      </c>
      <c r="H45" s="63">
        <v>1.661</v>
      </c>
      <c r="I45" s="62">
        <v>0.621</v>
      </c>
      <c r="J45" s="65">
        <v>14.342000000000001</v>
      </c>
      <c r="K45" s="63">
        <v>2.3620000000000001</v>
      </c>
      <c r="L45" s="63">
        <v>16.475000000000001</v>
      </c>
      <c r="M45" s="63">
        <v>2.87</v>
      </c>
      <c r="N45" s="62">
        <v>7.8E-2</v>
      </c>
      <c r="O45" s="65">
        <v>13.49</v>
      </c>
      <c r="P45" s="63">
        <v>3.048</v>
      </c>
      <c r="Q45" s="63">
        <v>14.342000000000001</v>
      </c>
      <c r="R45" s="63">
        <v>2.8029999999999999</v>
      </c>
      <c r="S45" s="62">
        <v>0.50700000000000001</v>
      </c>
      <c r="T45" s="65">
        <v>12.289</v>
      </c>
      <c r="U45" s="63">
        <v>3.3149999999999999</v>
      </c>
      <c r="V45" s="63">
        <v>11.948</v>
      </c>
      <c r="W45" s="63">
        <v>3.375</v>
      </c>
      <c r="X45" s="62">
        <v>0.82699999999999996</v>
      </c>
      <c r="Y45" s="64">
        <v>10.522</v>
      </c>
      <c r="Z45" s="63">
        <v>1.1060000000000001</v>
      </c>
      <c r="AA45" s="63">
        <v>12.75</v>
      </c>
      <c r="AB45" s="63">
        <v>2.4660000000000002</v>
      </c>
      <c r="AC45" s="63">
        <v>2.1999999999999999E-2</v>
      </c>
      <c r="AD45" s="64">
        <v>8.6639999999999997</v>
      </c>
      <c r="AE45" s="63">
        <v>1.9710000000000001</v>
      </c>
      <c r="AF45" s="63">
        <v>8.968</v>
      </c>
      <c r="AG45" s="63">
        <v>2.093</v>
      </c>
      <c r="AH45" s="63">
        <v>0.74199999999999999</v>
      </c>
      <c r="AI45" s="64">
        <v>4.4779999999999998</v>
      </c>
      <c r="AJ45" s="63">
        <v>1.39</v>
      </c>
      <c r="AK45" s="63">
        <v>3.5310000000000001</v>
      </c>
      <c r="AL45" s="63">
        <v>1.399</v>
      </c>
      <c r="AM45" s="62">
        <v>0.158</v>
      </c>
    </row>
    <row r="46" spans="1:39" ht="17" x14ac:dyDescent="0.2">
      <c r="A46" s="386"/>
      <c r="B46" s="68" t="s">
        <v>106</v>
      </c>
      <c r="C46" s="67" t="s">
        <v>105</v>
      </c>
      <c r="D46" s="66" t="s">
        <v>96</v>
      </c>
      <c r="E46" s="64">
        <v>0.35399999999999998</v>
      </c>
      <c r="F46" s="63">
        <v>0.16600000000000001</v>
      </c>
      <c r="G46" s="63">
        <v>0.53300000000000003</v>
      </c>
      <c r="H46" s="63">
        <v>0.92700000000000005</v>
      </c>
      <c r="I46" s="62">
        <v>0.58499999999999996</v>
      </c>
      <c r="J46" s="65">
        <v>0.34399999999999997</v>
      </c>
      <c r="K46" s="63">
        <v>7.6999999999999999E-2</v>
      </c>
      <c r="L46" s="63">
        <v>0.41599999999999998</v>
      </c>
      <c r="M46" s="63">
        <v>0.17199999999999999</v>
      </c>
      <c r="N46" s="62">
        <v>0.22600000000000001</v>
      </c>
      <c r="O46" s="65">
        <v>0.436</v>
      </c>
      <c r="P46" s="63">
        <v>0.25700000000000001</v>
      </c>
      <c r="Q46" s="63">
        <v>0.627</v>
      </c>
      <c r="R46" s="63">
        <v>0.318</v>
      </c>
      <c r="S46" s="62">
        <v>0.13500000000000001</v>
      </c>
      <c r="T46" s="65">
        <v>0.40899999999999997</v>
      </c>
      <c r="U46" s="63">
        <v>0.105</v>
      </c>
      <c r="V46" s="63">
        <v>0.496</v>
      </c>
      <c r="W46" s="63">
        <v>0.11700000000000001</v>
      </c>
      <c r="X46" s="62">
        <v>0.106</v>
      </c>
      <c r="Y46" s="64">
        <v>0.26600000000000001</v>
      </c>
      <c r="Z46" s="63">
        <v>0.112</v>
      </c>
      <c r="AA46" s="63">
        <v>0.35399999999999998</v>
      </c>
      <c r="AB46" s="63">
        <v>0.152</v>
      </c>
      <c r="AC46" s="63">
        <v>0.159</v>
      </c>
      <c r="AD46" s="64">
        <v>0.32200000000000001</v>
      </c>
      <c r="AE46" s="63">
        <v>0.107</v>
      </c>
      <c r="AF46" s="63">
        <v>0.38600000000000001</v>
      </c>
      <c r="AG46" s="63">
        <v>9.7000000000000003E-2</v>
      </c>
      <c r="AH46" s="63">
        <v>0.17899999999999999</v>
      </c>
      <c r="AI46" s="64">
        <v>0.24</v>
      </c>
      <c r="AJ46" s="63">
        <v>0.13200000000000001</v>
      </c>
      <c r="AK46" s="63">
        <v>0.22700000000000001</v>
      </c>
      <c r="AL46" s="63">
        <v>6.7000000000000004E-2</v>
      </c>
      <c r="AM46" s="62">
        <v>0.78200000000000003</v>
      </c>
    </row>
    <row r="47" spans="1:39" ht="17" x14ac:dyDescent="0.2">
      <c r="A47" s="386"/>
      <c r="B47" s="68" t="s">
        <v>104</v>
      </c>
      <c r="C47" s="67" t="s">
        <v>103</v>
      </c>
      <c r="D47" s="66" t="s">
        <v>96</v>
      </c>
      <c r="E47" s="64">
        <v>0.39100000000000001</v>
      </c>
      <c r="F47" s="63">
        <v>9.9000000000000005E-2</v>
      </c>
      <c r="G47" s="63">
        <v>0.35799999999999998</v>
      </c>
      <c r="H47" s="63">
        <v>0.08</v>
      </c>
      <c r="I47" s="62">
        <v>0.47699999999999998</v>
      </c>
      <c r="J47" s="65">
        <v>0.82</v>
      </c>
      <c r="K47" s="63">
        <v>0.311</v>
      </c>
      <c r="L47" s="63">
        <v>1.095</v>
      </c>
      <c r="M47" s="63">
        <v>0.67</v>
      </c>
      <c r="N47" s="62">
        <v>0.24099999999999999</v>
      </c>
      <c r="O47" s="65">
        <v>0.61799999999999999</v>
      </c>
      <c r="P47" s="63">
        <v>0.36699999999999999</v>
      </c>
      <c r="Q47" s="63">
        <v>0.81200000000000006</v>
      </c>
      <c r="R47" s="63">
        <v>0.48899999999999999</v>
      </c>
      <c r="S47" s="62">
        <v>0.30199999999999999</v>
      </c>
      <c r="T47" s="65">
        <v>0.47599999999999998</v>
      </c>
      <c r="U47" s="63">
        <v>0.16200000000000001</v>
      </c>
      <c r="V47" s="63">
        <v>0.61399999999999999</v>
      </c>
      <c r="W47" s="63">
        <v>0.30299999999999999</v>
      </c>
      <c r="X47" s="62">
        <v>0.22800000000000001</v>
      </c>
      <c r="Y47" s="64">
        <v>0.49</v>
      </c>
      <c r="Z47" s="63">
        <v>0.22600000000000001</v>
      </c>
      <c r="AA47" s="63">
        <v>0.51</v>
      </c>
      <c r="AB47" s="63">
        <v>0.24199999999999999</v>
      </c>
      <c r="AC47" s="63">
        <v>0.85</v>
      </c>
      <c r="AD47" s="64">
        <v>0.36799999999999999</v>
      </c>
      <c r="AE47" s="63">
        <v>0.129</v>
      </c>
      <c r="AF47" s="63">
        <v>0.34799999999999998</v>
      </c>
      <c r="AG47" s="63">
        <v>0.32500000000000001</v>
      </c>
      <c r="AH47" s="63">
        <v>0.86</v>
      </c>
      <c r="AI47" s="64">
        <v>0.216</v>
      </c>
      <c r="AJ47" s="63">
        <v>0.123</v>
      </c>
      <c r="AK47" s="63">
        <v>0.193</v>
      </c>
      <c r="AL47" s="63">
        <v>7.6999999999999999E-2</v>
      </c>
      <c r="AM47" s="62">
        <v>0.63500000000000001</v>
      </c>
    </row>
    <row r="48" spans="1:39" ht="17" x14ac:dyDescent="0.2">
      <c r="A48" s="386"/>
      <c r="B48" s="68" t="s">
        <v>102</v>
      </c>
      <c r="C48" s="67" t="s">
        <v>101</v>
      </c>
      <c r="D48" s="66" t="s">
        <v>96</v>
      </c>
      <c r="E48" s="64">
        <v>3.1E-2</v>
      </c>
      <c r="F48" s="63">
        <v>1.0999999999999999E-2</v>
      </c>
      <c r="G48" s="63">
        <v>3.1E-2</v>
      </c>
      <c r="H48" s="63">
        <v>1.4999999999999999E-2</v>
      </c>
      <c r="I48" s="62">
        <v>0.96099999999999997</v>
      </c>
      <c r="J48" s="65">
        <v>0.04</v>
      </c>
      <c r="K48" s="63">
        <v>8.9999999999999993E-3</v>
      </c>
      <c r="L48" s="63">
        <v>5.0999999999999997E-2</v>
      </c>
      <c r="M48" s="63">
        <v>2.3E-2</v>
      </c>
      <c r="N48" s="62">
        <v>0.16500000000000001</v>
      </c>
      <c r="O48" s="65">
        <v>3.2000000000000001E-2</v>
      </c>
      <c r="P48" s="63">
        <v>0.01</v>
      </c>
      <c r="Q48" s="63">
        <v>0.03</v>
      </c>
      <c r="R48" s="63">
        <v>0.01</v>
      </c>
      <c r="S48" s="62">
        <v>0.65800000000000003</v>
      </c>
      <c r="T48" s="65">
        <v>2.9000000000000001E-2</v>
      </c>
      <c r="U48" s="63">
        <v>1.4999999999999999E-2</v>
      </c>
      <c r="V48" s="63">
        <v>2.8000000000000001E-2</v>
      </c>
      <c r="W48" s="63">
        <v>1.9E-2</v>
      </c>
      <c r="X48" s="62">
        <v>0.91100000000000003</v>
      </c>
      <c r="Y48" s="64">
        <v>2.4E-2</v>
      </c>
      <c r="Z48" s="63">
        <v>8.0000000000000002E-3</v>
      </c>
      <c r="AA48" s="63">
        <v>2.8000000000000001E-2</v>
      </c>
      <c r="AB48" s="63">
        <v>1.7000000000000001E-2</v>
      </c>
      <c r="AC48" s="63">
        <v>0.51400000000000001</v>
      </c>
      <c r="AD48" s="64">
        <v>0.02</v>
      </c>
      <c r="AE48" s="63">
        <v>8.9999999999999993E-3</v>
      </c>
      <c r="AF48" s="63">
        <v>1.2E-2</v>
      </c>
      <c r="AG48" s="63">
        <v>0.01</v>
      </c>
      <c r="AH48" s="63">
        <v>8.6999999999999994E-2</v>
      </c>
      <c r="AI48" s="64">
        <v>1.2E-2</v>
      </c>
      <c r="AJ48" s="63">
        <v>0.01</v>
      </c>
      <c r="AK48" s="63">
        <v>0</v>
      </c>
      <c r="AL48" s="63">
        <v>0</v>
      </c>
      <c r="AM48" s="62">
        <v>5.0000000000000001E-3</v>
      </c>
    </row>
    <row r="49" spans="1:39" ht="17" x14ac:dyDescent="0.2">
      <c r="A49" s="386"/>
      <c r="B49" s="68" t="s">
        <v>100</v>
      </c>
      <c r="C49" s="67" t="s">
        <v>99</v>
      </c>
      <c r="D49" s="66" t="s">
        <v>96</v>
      </c>
      <c r="E49" s="64">
        <v>0.106</v>
      </c>
      <c r="F49" s="63">
        <v>6.3E-2</v>
      </c>
      <c r="G49" s="63">
        <v>9.6000000000000002E-2</v>
      </c>
      <c r="H49" s="63">
        <v>4.2999999999999997E-2</v>
      </c>
      <c r="I49" s="62">
        <v>0.72299999999999998</v>
      </c>
      <c r="J49" s="65">
        <v>5.3999999999999999E-2</v>
      </c>
      <c r="K49" s="63">
        <v>1.6E-2</v>
      </c>
      <c r="L49" s="63">
        <v>8.5000000000000006E-2</v>
      </c>
      <c r="M49" s="63">
        <v>6.8000000000000005E-2</v>
      </c>
      <c r="N49" s="62">
        <v>0.16500000000000001</v>
      </c>
      <c r="O49" s="65">
        <v>0.12</v>
      </c>
      <c r="P49" s="63">
        <v>7.2999999999999995E-2</v>
      </c>
      <c r="Q49" s="63">
        <v>0.10199999999999999</v>
      </c>
      <c r="R49" s="63">
        <v>5.1999999999999998E-2</v>
      </c>
      <c r="S49" s="62">
        <v>0.51600000000000001</v>
      </c>
      <c r="T49" s="65">
        <v>7.2999999999999995E-2</v>
      </c>
      <c r="U49" s="63">
        <v>3.6999999999999998E-2</v>
      </c>
      <c r="V49" s="63">
        <v>7.1999999999999995E-2</v>
      </c>
      <c r="W49" s="63">
        <v>2.5000000000000001E-2</v>
      </c>
      <c r="X49" s="62">
        <v>0.93</v>
      </c>
      <c r="Y49" s="64">
        <v>3.4000000000000002E-2</v>
      </c>
      <c r="Z49" s="63">
        <v>1.2999999999999999E-2</v>
      </c>
      <c r="AA49" s="63">
        <v>4.3999999999999997E-2</v>
      </c>
      <c r="AB49" s="63">
        <v>1.7999999999999999E-2</v>
      </c>
      <c r="AC49" s="63">
        <v>0.184</v>
      </c>
      <c r="AD49" s="64">
        <v>0.04</v>
      </c>
      <c r="AE49" s="63">
        <v>2.1000000000000001E-2</v>
      </c>
      <c r="AF49" s="63">
        <v>3.5999999999999997E-2</v>
      </c>
      <c r="AG49" s="63">
        <v>1.2999999999999999E-2</v>
      </c>
      <c r="AH49" s="63">
        <v>0.61499999999999999</v>
      </c>
      <c r="AI49" s="64">
        <v>0.02</v>
      </c>
      <c r="AJ49" s="63">
        <v>8.9999999999999993E-3</v>
      </c>
      <c r="AK49" s="63">
        <v>1.2999999999999999E-2</v>
      </c>
      <c r="AL49" s="63">
        <v>1.7000000000000001E-2</v>
      </c>
      <c r="AM49" s="62">
        <v>0.32500000000000001</v>
      </c>
    </row>
    <row r="50" spans="1:39" ht="18" thickBot="1" x14ac:dyDescent="0.25">
      <c r="A50" s="387"/>
      <c r="B50" s="61" t="s">
        <v>98</v>
      </c>
      <c r="C50" s="60" t="s">
        <v>97</v>
      </c>
      <c r="D50" s="59" t="s">
        <v>96</v>
      </c>
      <c r="E50" s="57">
        <v>0</v>
      </c>
      <c r="F50" s="56">
        <v>0</v>
      </c>
      <c r="G50" s="56">
        <v>0</v>
      </c>
      <c r="H50" s="56">
        <v>0</v>
      </c>
      <c r="I50" s="55" t="s">
        <v>25</v>
      </c>
      <c r="J50" s="58">
        <v>0</v>
      </c>
      <c r="K50" s="56">
        <v>0</v>
      </c>
      <c r="L50" s="56">
        <v>0</v>
      </c>
      <c r="M50" s="56">
        <v>0</v>
      </c>
      <c r="N50" s="55" t="s">
        <v>25</v>
      </c>
      <c r="O50" s="58">
        <v>0</v>
      </c>
      <c r="P50" s="56">
        <v>0</v>
      </c>
      <c r="Q50" s="56">
        <v>0</v>
      </c>
      <c r="R50" s="56">
        <v>0</v>
      </c>
      <c r="S50" s="55" t="s">
        <v>25</v>
      </c>
      <c r="T50" s="58">
        <v>0</v>
      </c>
      <c r="U50" s="56">
        <v>0</v>
      </c>
      <c r="V50" s="56">
        <v>0</v>
      </c>
      <c r="W50" s="56">
        <v>0</v>
      </c>
      <c r="X50" s="55" t="s">
        <v>25</v>
      </c>
      <c r="Y50" s="57">
        <v>0</v>
      </c>
      <c r="Z50" s="56">
        <v>0</v>
      </c>
      <c r="AA50" s="56">
        <v>0</v>
      </c>
      <c r="AB50" s="56">
        <v>0</v>
      </c>
      <c r="AC50" s="56" t="s">
        <v>25</v>
      </c>
      <c r="AD50" s="57">
        <v>0</v>
      </c>
      <c r="AE50" s="56">
        <v>0</v>
      </c>
      <c r="AF50" s="56">
        <v>0</v>
      </c>
      <c r="AG50" s="56">
        <v>0</v>
      </c>
      <c r="AH50" s="56" t="s">
        <v>25</v>
      </c>
      <c r="AI50" s="57">
        <v>0</v>
      </c>
      <c r="AJ50" s="56">
        <v>0</v>
      </c>
      <c r="AK50" s="56">
        <v>0</v>
      </c>
      <c r="AL50" s="56">
        <v>0</v>
      </c>
      <c r="AM50" s="55" t="s">
        <v>25</v>
      </c>
    </row>
    <row r="52" spans="1:39" x14ac:dyDescent="0.2">
      <c r="A52" s="83" t="s">
        <v>229</v>
      </c>
    </row>
    <row r="53" spans="1:39" x14ac:dyDescent="0.2">
      <c r="A53" s="85" t="s">
        <v>236</v>
      </c>
    </row>
  </sheetData>
  <mergeCells count="27">
    <mergeCell ref="E3:X3"/>
    <mergeCell ref="Y3:AM3"/>
    <mergeCell ref="E4:I4"/>
    <mergeCell ref="E5:F5"/>
    <mergeCell ref="G5:H5"/>
    <mergeCell ref="Y4:AC4"/>
    <mergeCell ref="J4:N4"/>
    <mergeCell ref="Y5:Z5"/>
    <mergeCell ref="AA5:AB5"/>
    <mergeCell ref="J5:K5"/>
    <mergeCell ref="V5:W5"/>
    <mergeCell ref="AD4:AH4"/>
    <mergeCell ref="O4:S4"/>
    <mergeCell ref="AD5:AE5"/>
    <mergeCell ref="AF5:AG5"/>
    <mergeCell ref="A36:A50"/>
    <mergeCell ref="AI4:AM4"/>
    <mergeCell ref="T4:X4"/>
    <mergeCell ref="AI5:AJ5"/>
    <mergeCell ref="AK5:AL5"/>
    <mergeCell ref="T5:U5"/>
    <mergeCell ref="O5:P5"/>
    <mergeCell ref="Q5:R5"/>
    <mergeCell ref="A7:A17"/>
    <mergeCell ref="A18:A28"/>
    <mergeCell ref="A29:A35"/>
    <mergeCell ref="L5:M5"/>
  </mergeCells>
  <conditionalFormatting sqref="I7:I50 AC7:AC50 N7:N50 AH7:AH50 S7:S50 AM7:AM50 X7:X50">
    <cfRule type="cellIs" dxfId="25" priority="2" operator="lessThanOrEqual">
      <formula>0.05</formula>
    </cfRule>
  </conditionalFormatting>
  <conditionalFormatting sqref="I1:I1048576 N1:N1048576 S1:S1048576 X1:X1048576 AC1:AC1048576 AH1:AH1048576 AM1:AM1048576">
    <cfRule type="cellIs" dxfId="24" priority="1" operator="between">
      <formula>0.05</formula>
      <formula>0.1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workbookViewId="0"/>
  </sheetViews>
  <sheetFormatPr baseColWidth="10" defaultRowHeight="16" x14ac:dyDescent="0.2"/>
  <cols>
    <col min="1" max="1" width="8.6640625" bestFit="1" customWidth="1"/>
    <col min="3" max="17" width="8" customWidth="1"/>
    <col min="18" max="21" width="8.5" customWidth="1"/>
    <col min="22" max="27" width="8" customWidth="1"/>
    <col min="28" max="31" width="9.5" customWidth="1"/>
  </cols>
  <sheetData>
    <row r="1" spans="1:31" x14ac:dyDescent="0.2">
      <c r="A1" s="44" t="s">
        <v>421</v>
      </c>
    </row>
    <row r="3" spans="1:31" x14ac:dyDescent="0.2">
      <c r="A3" s="400" t="s">
        <v>9</v>
      </c>
      <c r="B3" s="361" t="s">
        <v>227</v>
      </c>
      <c r="C3" s="377" t="s">
        <v>223</v>
      </c>
      <c r="D3" s="378"/>
      <c r="E3" s="379"/>
      <c r="F3" s="377" t="s">
        <v>224</v>
      </c>
      <c r="G3" s="378"/>
      <c r="H3" s="379"/>
      <c r="I3" s="377" t="s">
        <v>225</v>
      </c>
      <c r="J3" s="378"/>
      <c r="K3" s="379"/>
      <c r="L3" s="400" t="s">
        <v>228</v>
      </c>
      <c r="M3" s="383"/>
      <c r="N3" s="364" t="s">
        <v>237</v>
      </c>
      <c r="O3" s="365"/>
      <c r="P3" s="365"/>
      <c r="Q3" s="366"/>
      <c r="R3" s="364" t="s">
        <v>241</v>
      </c>
      <c r="S3" s="365"/>
      <c r="T3" s="365"/>
      <c r="U3" s="366"/>
      <c r="V3" s="364" t="s">
        <v>242</v>
      </c>
      <c r="W3" s="365"/>
      <c r="X3" s="365"/>
      <c r="Y3" s="365"/>
      <c r="Z3" s="365"/>
      <c r="AA3" s="366"/>
      <c r="AB3" s="364" t="s">
        <v>228</v>
      </c>
      <c r="AC3" s="365"/>
      <c r="AD3" s="365"/>
      <c r="AE3" s="366"/>
    </row>
    <row r="4" spans="1:31" x14ac:dyDescent="0.2">
      <c r="A4" s="401"/>
      <c r="B4" s="362"/>
      <c r="C4" s="380"/>
      <c r="D4" s="381"/>
      <c r="E4" s="382"/>
      <c r="F4" s="380"/>
      <c r="G4" s="381"/>
      <c r="H4" s="382"/>
      <c r="I4" s="380"/>
      <c r="J4" s="381"/>
      <c r="K4" s="382"/>
      <c r="L4" s="402"/>
      <c r="M4" s="384"/>
      <c r="N4" s="367" t="s">
        <v>238</v>
      </c>
      <c r="O4" s="359"/>
      <c r="P4" s="359" t="s">
        <v>239</v>
      </c>
      <c r="Q4" s="360"/>
      <c r="R4" s="367" t="s">
        <v>238</v>
      </c>
      <c r="S4" s="359"/>
      <c r="T4" s="359" t="s">
        <v>240</v>
      </c>
      <c r="U4" s="360"/>
      <c r="V4" s="367" t="s">
        <v>238</v>
      </c>
      <c r="W4" s="359"/>
      <c r="X4" s="359" t="s">
        <v>239</v>
      </c>
      <c r="Y4" s="359"/>
      <c r="Z4" s="359" t="s">
        <v>240</v>
      </c>
      <c r="AA4" s="360"/>
      <c r="AB4" s="403" t="s">
        <v>230</v>
      </c>
      <c r="AC4" s="404"/>
      <c r="AD4" s="403" t="s">
        <v>231</v>
      </c>
      <c r="AE4" s="404"/>
    </row>
    <row r="5" spans="1:31" s="84" customFormat="1" x14ac:dyDescent="0.2">
      <c r="A5" s="402"/>
      <c r="B5" s="363"/>
      <c r="C5" s="26" t="s">
        <v>222</v>
      </c>
      <c r="D5" s="26" t="s">
        <v>196</v>
      </c>
      <c r="E5" s="40" t="s">
        <v>195</v>
      </c>
      <c r="F5" s="92" t="s">
        <v>222</v>
      </c>
      <c r="G5" s="26" t="s">
        <v>196</v>
      </c>
      <c r="H5" s="40" t="s">
        <v>195</v>
      </c>
      <c r="I5" s="92" t="s">
        <v>222</v>
      </c>
      <c r="J5" s="26" t="s">
        <v>196</v>
      </c>
      <c r="K5" s="40" t="s">
        <v>195</v>
      </c>
      <c r="L5" s="92" t="s">
        <v>219</v>
      </c>
      <c r="M5" s="40" t="s">
        <v>194</v>
      </c>
      <c r="N5" s="92" t="s">
        <v>219</v>
      </c>
      <c r="O5" s="26" t="s">
        <v>194</v>
      </c>
      <c r="P5" s="26" t="s">
        <v>219</v>
      </c>
      <c r="Q5" s="40" t="s">
        <v>194</v>
      </c>
      <c r="R5" s="92" t="s">
        <v>219</v>
      </c>
      <c r="S5" s="26" t="s">
        <v>194</v>
      </c>
      <c r="T5" s="26" t="s">
        <v>219</v>
      </c>
      <c r="U5" s="40" t="s">
        <v>194</v>
      </c>
      <c r="V5" s="92" t="s">
        <v>219</v>
      </c>
      <c r="W5" s="26" t="s">
        <v>194</v>
      </c>
      <c r="X5" s="26" t="s">
        <v>219</v>
      </c>
      <c r="Y5" s="26" t="s">
        <v>194</v>
      </c>
      <c r="Z5" s="26" t="s">
        <v>219</v>
      </c>
      <c r="AA5" s="40" t="s">
        <v>194</v>
      </c>
      <c r="AB5" s="92" t="s">
        <v>219</v>
      </c>
      <c r="AC5" s="40" t="s">
        <v>194</v>
      </c>
      <c r="AD5" s="92" t="s">
        <v>219</v>
      </c>
      <c r="AE5" s="40" t="s">
        <v>194</v>
      </c>
    </row>
    <row r="6" spans="1:31" x14ac:dyDescent="0.2">
      <c r="A6" s="65" t="s">
        <v>220</v>
      </c>
      <c r="B6" s="86" t="s">
        <v>210</v>
      </c>
      <c r="C6" s="65">
        <v>10</v>
      </c>
      <c r="D6" s="63">
        <v>32.44</v>
      </c>
      <c r="E6" s="87">
        <v>4.4550000000000001</v>
      </c>
      <c r="F6" s="65">
        <v>10</v>
      </c>
      <c r="G6" s="63">
        <v>32.68</v>
      </c>
      <c r="H6" s="87">
        <v>5.6459999999999999</v>
      </c>
      <c r="I6" s="65">
        <v>10</v>
      </c>
      <c r="J6" s="63">
        <v>30.17</v>
      </c>
      <c r="K6" s="87">
        <v>4.08</v>
      </c>
      <c r="L6" s="65">
        <v>1.135</v>
      </c>
      <c r="M6" s="87">
        <v>0.29299999999999998</v>
      </c>
      <c r="N6" s="65">
        <v>1.1859999999999999</v>
      </c>
      <c r="O6" s="63">
        <v>0.28000000000000003</v>
      </c>
      <c r="P6" s="63">
        <v>-0.33200000000000002</v>
      </c>
      <c r="Q6" s="87">
        <v>0.60099999999999998</v>
      </c>
      <c r="R6" s="93" t="s">
        <v>25</v>
      </c>
      <c r="S6" s="94" t="s">
        <v>25</v>
      </c>
      <c r="T6" s="94" t="s">
        <v>25</v>
      </c>
      <c r="U6" s="94" t="s">
        <v>25</v>
      </c>
      <c r="V6" s="93" t="s">
        <v>25</v>
      </c>
      <c r="W6" s="94" t="s">
        <v>25</v>
      </c>
      <c r="X6" s="94" t="s">
        <v>25</v>
      </c>
      <c r="Y6" s="94" t="s">
        <v>25</v>
      </c>
      <c r="Z6" s="94" t="s">
        <v>25</v>
      </c>
      <c r="AA6" s="95" t="s">
        <v>25</v>
      </c>
      <c r="AB6" s="93" t="s">
        <v>25</v>
      </c>
      <c r="AC6" s="95" t="s">
        <v>25</v>
      </c>
      <c r="AD6" s="93" t="s">
        <v>25</v>
      </c>
      <c r="AE6" s="95" t="s">
        <v>25</v>
      </c>
    </row>
    <row r="7" spans="1:31" x14ac:dyDescent="0.2">
      <c r="A7" s="65"/>
      <c r="B7" s="86" t="s">
        <v>209</v>
      </c>
      <c r="C7" s="65">
        <v>10</v>
      </c>
      <c r="D7" s="63">
        <v>36.020000000000003</v>
      </c>
      <c r="E7" s="87">
        <v>3.577</v>
      </c>
      <c r="F7" s="65">
        <v>10</v>
      </c>
      <c r="G7" s="63">
        <v>34.1</v>
      </c>
      <c r="H7" s="87">
        <v>4.2220000000000004</v>
      </c>
      <c r="I7" s="65">
        <v>10</v>
      </c>
      <c r="J7" s="63">
        <v>30.05</v>
      </c>
      <c r="K7" s="87">
        <v>3.931</v>
      </c>
      <c r="L7" s="65">
        <v>2.9849999999999999</v>
      </c>
      <c r="M7" s="88">
        <v>2E-3</v>
      </c>
      <c r="N7" s="65">
        <v>3.0990000000000002</v>
      </c>
      <c r="O7" s="90">
        <v>2E-3</v>
      </c>
      <c r="P7" s="63">
        <v>-0.3</v>
      </c>
      <c r="Q7" s="87">
        <v>0.626</v>
      </c>
      <c r="R7" s="93" t="s">
        <v>25</v>
      </c>
      <c r="S7" s="94" t="s">
        <v>25</v>
      </c>
      <c r="T7" s="94" t="s">
        <v>25</v>
      </c>
      <c r="U7" s="94" t="s">
        <v>25</v>
      </c>
      <c r="V7" s="93" t="s">
        <v>25</v>
      </c>
      <c r="W7" s="94" t="s">
        <v>25</v>
      </c>
      <c r="X7" s="94" t="s">
        <v>25</v>
      </c>
      <c r="Y7" s="94" t="s">
        <v>25</v>
      </c>
      <c r="Z7" s="94" t="s">
        <v>25</v>
      </c>
      <c r="AA7" s="95" t="s">
        <v>25</v>
      </c>
      <c r="AB7" s="93" t="s">
        <v>25</v>
      </c>
      <c r="AC7" s="95" t="s">
        <v>25</v>
      </c>
      <c r="AD7" s="93" t="s">
        <v>25</v>
      </c>
      <c r="AE7" s="95" t="s">
        <v>25</v>
      </c>
    </row>
    <row r="8" spans="1:31" x14ac:dyDescent="0.2">
      <c r="A8" s="65" t="s">
        <v>221</v>
      </c>
      <c r="B8" s="86" t="s">
        <v>210</v>
      </c>
      <c r="C8" s="65">
        <v>9</v>
      </c>
      <c r="D8" s="63">
        <v>28.443999999999999</v>
      </c>
      <c r="E8" s="87">
        <v>5.22</v>
      </c>
      <c r="F8" s="65">
        <v>11</v>
      </c>
      <c r="G8" s="63">
        <v>28.481999999999999</v>
      </c>
      <c r="H8" s="87">
        <v>6.6230000000000002</v>
      </c>
      <c r="I8" s="65">
        <v>11</v>
      </c>
      <c r="J8" s="63">
        <v>28.155000000000001</v>
      </c>
      <c r="K8" s="87">
        <v>6.726</v>
      </c>
      <c r="L8" s="65">
        <v>0.151</v>
      </c>
      <c r="M8" s="87">
        <v>0.91400000000000003</v>
      </c>
      <c r="N8" s="65">
        <v>1.3240000000000001</v>
      </c>
      <c r="O8" s="63">
        <v>0.318</v>
      </c>
      <c r="P8" s="63">
        <v>-0.52800000000000002</v>
      </c>
      <c r="Q8" s="87">
        <v>0.22500000000000001</v>
      </c>
      <c r="R8" s="63">
        <v>0.18099999999999999</v>
      </c>
      <c r="S8" s="63">
        <v>0.88400000000000001</v>
      </c>
      <c r="T8" s="63">
        <v>6.0110000000000001</v>
      </c>
      <c r="U8" s="90">
        <v>5.0000000000000001E-3</v>
      </c>
      <c r="V8" s="93">
        <v>1.492</v>
      </c>
      <c r="W8" s="94">
        <v>0.17799999999999999</v>
      </c>
      <c r="X8" s="94">
        <v>2.3E-2</v>
      </c>
      <c r="Y8" s="94">
        <v>0.95399999999999996</v>
      </c>
      <c r="Z8" s="94">
        <v>6.57</v>
      </c>
      <c r="AA8" s="96">
        <v>2E-3</v>
      </c>
      <c r="AB8" s="93">
        <v>0.14099999999999999</v>
      </c>
      <c r="AC8" s="95">
        <v>0.94299999999999995</v>
      </c>
      <c r="AD8" s="93">
        <v>0.23</v>
      </c>
      <c r="AE8" s="95">
        <v>0.871</v>
      </c>
    </row>
    <row r="9" spans="1:31" x14ac:dyDescent="0.2">
      <c r="A9" s="65"/>
      <c r="B9" s="86" t="s">
        <v>209</v>
      </c>
      <c r="C9" s="65">
        <v>10</v>
      </c>
      <c r="D9" s="63">
        <v>34.89</v>
      </c>
      <c r="E9" s="87">
        <v>6.0720000000000001</v>
      </c>
      <c r="F9" s="65">
        <v>11</v>
      </c>
      <c r="G9" s="63">
        <v>35.427</v>
      </c>
      <c r="H9" s="87">
        <v>5.7080000000000002</v>
      </c>
      <c r="I9" s="65">
        <v>11</v>
      </c>
      <c r="J9" s="63">
        <v>32.091000000000001</v>
      </c>
      <c r="K9" s="87">
        <v>5.008</v>
      </c>
      <c r="L9" s="65">
        <v>1.431</v>
      </c>
      <c r="M9" s="87">
        <v>0.25</v>
      </c>
      <c r="N9" s="65">
        <v>1.5489999999999999</v>
      </c>
      <c r="O9" s="63">
        <v>0.20499999999999999</v>
      </c>
      <c r="P9" s="63">
        <v>0.52600000000000002</v>
      </c>
      <c r="Q9" s="87">
        <v>0.13300000000000001</v>
      </c>
      <c r="R9" s="93" t="s">
        <v>25</v>
      </c>
      <c r="S9" s="94" t="s">
        <v>25</v>
      </c>
      <c r="T9" s="94" t="s">
        <v>25</v>
      </c>
      <c r="U9" s="94" t="s">
        <v>25</v>
      </c>
      <c r="V9" s="93" t="s">
        <v>25</v>
      </c>
      <c r="W9" s="94" t="s">
        <v>25</v>
      </c>
      <c r="X9" s="94" t="s">
        <v>25</v>
      </c>
      <c r="Y9" s="94" t="s">
        <v>25</v>
      </c>
      <c r="Z9" s="94" t="s">
        <v>25</v>
      </c>
      <c r="AA9" s="95" t="s">
        <v>25</v>
      </c>
      <c r="AB9" s="93" t="s">
        <v>25</v>
      </c>
      <c r="AC9" s="95" t="s">
        <v>25</v>
      </c>
      <c r="AD9" s="93" t="s">
        <v>25</v>
      </c>
      <c r="AE9" s="95" t="s">
        <v>25</v>
      </c>
    </row>
    <row r="10" spans="1:31" x14ac:dyDescent="0.2">
      <c r="A10" s="65" t="s">
        <v>226</v>
      </c>
      <c r="B10" s="86" t="s">
        <v>210</v>
      </c>
      <c r="C10" s="65">
        <v>9</v>
      </c>
      <c r="D10" s="63">
        <v>37.677999999999997</v>
      </c>
      <c r="E10" s="87">
        <v>8.0779999999999994</v>
      </c>
      <c r="F10" s="65">
        <v>11</v>
      </c>
      <c r="G10" s="63">
        <v>34.290999999999997</v>
      </c>
      <c r="H10" s="87">
        <v>9.2100000000000009</v>
      </c>
      <c r="I10" s="65">
        <v>9</v>
      </c>
      <c r="J10" s="63">
        <v>29.010999999999999</v>
      </c>
      <c r="K10" s="87">
        <v>11.586</v>
      </c>
      <c r="L10" s="65">
        <v>4.3330000000000002</v>
      </c>
      <c r="M10" s="89">
        <v>6.4000000000000001E-2</v>
      </c>
      <c r="N10" s="65">
        <v>4.0629999999999997</v>
      </c>
      <c r="O10" s="91">
        <v>8.8999999999999996E-2</v>
      </c>
      <c r="P10" s="63">
        <v>1.194</v>
      </c>
      <c r="Q10" s="87">
        <v>0.106</v>
      </c>
      <c r="R10" s="63">
        <v>4.3330000000000002</v>
      </c>
      <c r="S10" s="90">
        <v>3.6999999999999998E-2</v>
      </c>
      <c r="T10" s="63">
        <v>9.6430000000000007</v>
      </c>
      <c r="U10" s="90">
        <v>6.0000000000000001E-3</v>
      </c>
      <c r="V10" s="93">
        <v>4.1050000000000004</v>
      </c>
      <c r="W10" s="97">
        <v>5.5E-2</v>
      </c>
      <c r="X10" s="94">
        <v>1.2549999999999999</v>
      </c>
      <c r="Y10" s="97">
        <v>5.8999999999999997E-2</v>
      </c>
      <c r="Z10" s="94">
        <v>8.4610000000000003</v>
      </c>
      <c r="AA10" s="96">
        <v>2.1000000000000001E-2</v>
      </c>
      <c r="AB10" s="93">
        <v>8.2330000000000005</v>
      </c>
      <c r="AC10" s="96">
        <v>3.5999999999999997E-2</v>
      </c>
      <c r="AD10" s="93">
        <v>2.383</v>
      </c>
      <c r="AE10" s="95">
        <v>0.32900000000000001</v>
      </c>
    </row>
    <row r="11" spans="1:31" x14ac:dyDescent="0.2">
      <c r="A11" s="143"/>
      <c r="B11" s="144" t="s">
        <v>209</v>
      </c>
      <c r="C11" s="143">
        <v>10</v>
      </c>
      <c r="D11" s="145">
        <v>38.36</v>
      </c>
      <c r="E11" s="146">
        <v>4.6340000000000003</v>
      </c>
      <c r="F11" s="143">
        <v>11</v>
      </c>
      <c r="G11" s="145">
        <v>39.655000000000001</v>
      </c>
      <c r="H11" s="146">
        <v>9.1240000000000006</v>
      </c>
      <c r="I11" s="143">
        <v>11</v>
      </c>
      <c r="J11" s="145">
        <v>38.518000000000001</v>
      </c>
      <c r="K11" s="146">
        <v>6.3129999999999997</v>
      </c>
      <c r="L11" s="143">
        <v>-5.8999999999999997E-2</v>
      </c>
      <c r="M11" s="146">
        <v>0.96899999999999997</v>
      </c>
      <c r="N11" s="143">
        <v>0.28499999999999998</v>
      </c>
      <c r="O11" s="145">
        <v>0.84899999999999998</v>
      </c>
      <c r="P11" s="145">
        <v>0.56799999999999995</v>
      </c>
      <c r="Q11" s="146">
        <v>0.10299999999999999</v>
      </c>
      <c r="R11" s="147" t="s">
        <v>25</v>
      </c>
      <c r="S11" s="148" t="s">
        <v>25</v>
      </c>
      <c r="T11" s="148" t="s">
        <v>25</v>
      </c>
      <c r="U11" s="148" t="s">
        <v>25</v>
      </c>
      <c r="V11" s="147" t="s">
        <v>25</v>
      </c>
      <c r="W11" s="148" t="s">
        <v>25</v>
      </c>
      <c r="X11" s="148" t="s">
        <v>25</v>
      </c>
      <c r="Y11" s="148" t="s">
        <v>25</v>
      </c>
      <c r="Z11" s="148" t="s">
        <v>25</v>
      </c>
      <c r="AA11" s="149" t="s">
        <v>25</v>
      </c>
      <c r="AB11" s="147" t="s">
        <v>25</v>
      </c>
      <c r="AC11" s="149" t="s">
        <v>25</v>
      </c>
      <c r="AD11" s="147" t="s">
        <v>25</v>
      </c>
      <c r="AE11" s="149" t="s">
        <v>25</v>
      </c>
    </row>
    <row r="13" spans="1:31" x14ac:dyDescent="0.2">
      <c r="A13" s="83" t="s">
        <v>229</v>
      </c>
    </row>
    <row r="14" spans="1:31" x14ac:dyDescent="0.2">
      <c r="A14" s="85" t="s">
        <v>236</v>
      </c>
    </row>
  </sheetData>
  <mergeCells count="19">
    <mergeCell ref="L3:M4"/>
    <mergeCell ref="N4:O4"/>
    <mergeCell ref="P4:Q4"/>
    <mergeCell ref="R4:S4"/>
    <mergeCell ref="T4:U4"/>
    <mergeCell ref="R3:U3"/>
    <mergeCell ref="V3:AA3"/>
    <mergeCell ref="AB4:AC4"/>
    <mergeCell ref="AD4:AE4"/>
    <mergeCell ref="N3:Q3"/>
    <mergeCell ref="V4:W4"/>
    <mergeCell ref="X4:Y4"/>
    <mergeCell ref="Z4:AA4"/>
    <mergeCell ref="AB3:AE3"/>
    <mergeCell ref="A3:A5"/>
    <mergeCell ref="B3:B5"/>
    <mergeCell ref="C3:E4"/>
    <mergeCell ref="F3:H4"/>
    <mergeCell ref="I3: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3"/>
  <sheetViews>
    <sheetView workbookViewId="0">
      <pane xSplit="4" topLeftCell="E1" activePane="topRight" state="frozenSplit"/>
      <selection pane="topRight"/>
    </sheetView>
  </sheetViews>
  <sheetFormatPr baseColWidth="10" defaultRowHeight="16" x14ac:dyDescent="0.2"/>
  <cols>
    <col min="2" max="2" width="10" bestFit="1" customWidth="1"/>
    <col min="3" max="3" width="45.5" bestFit="1" customWidth="1"/>
    <col min="4" max="52" width="9" customWidth="1"/>
  </cols>
  <sheetData>
    <row r="1" spans="1:52" x14ac:dyDescent="0.2">
      <c r="A1" s="44" t="s">
        <v>422</v>
      </c>
    </row>
    <row r="2" spans="1:52" ht="17" thickBot="1" x14ac:dyDescent="0.25"/>
    <row r="3" spans="1:52" ht="17" thickBot="1" x14ac:dyDescent="0.25">
      <c r="E3" s="298" t="s">
        <v>210</v>
      </c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301" t="s">
        <v>209</v>
      </c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2"/>
      <c r="AW3" s="302"/>
      <c r="AX3" s="302"/>
      <c r="AY3" s="302"/>
      <c r="AZ3" s="303"/>
    </row>
    <row r="4" spans="1:52" ht="17" thickBot="1" x14ac:dyDescent="0.25">
      <c r="E4" s="388" t="s">
        <v>220</v>
      </c>
      <c r="F4" s="389"/>
      <c r="G4" s="389"/>
      <c r="H4" s="389"/>
      <c r="I4" s="389"/>
      <c r="J4" s="389"/>
      <c r="K4" s="389"/>
      <c r="L4" s="390"/>
      <c r="M4" s="394" t="s">
        <v>221</v>
      </c>
      <c r="N4" s="389"/>
      <c r="O4" s="389"/>
      <c r="P4" s="389"/>
      <c r="Q4" s="389"/>
      <c r="R4" s="389"/>
      <c r="S4" s="389"/>
      <c r="T4" s="390"/>
      <c r="U4" s="394" t="s">
        <v>226</v>
      </c>
      <c r="V4" s="389"/>
      <c r="W4" s="389"/>
      <c r="X4" s="389"/>
      <c r="Y4" s="389"/>
      <c r="Z4" s="389"/>
      <c r="AA4" s="389"/>
      <c r="AB4" s="390"/>
      <c r="AC4" s="388" t="s">
        <v>220</v>
      </c>
      <c r="AD4" s="389"/>
      <c r="AE4" s="389"/>
      <c r="AF4" s="389"/>
      <c r="AG4" s="389"/>
      <c r="AH4" s="389"/>
      <c r="AI4" s="389"/>
      <c r="AJ4" s="389"/>
      <c r="AK4" s="388" t="s">
        <v>221</v>
      </c>
      <c r="AL4" s="389"/>
      <c r="AM4" s="389"/>
      <c r="AN4" s="389"/>
      <c r="AO4" s="389"/>
      <c r="AP4" s="389"/>
      <c r="AQ4" s="389"/>
      <c r="AR4" s="389"/>
      <c r="AS4" s="388" t="s">
        <v>226</v>
      </c>
      <c r="AT4" s="389"/>
      <c r="AU4" s="389"/>
      <c r="AV4" s="389"/>
      <c r="AW4" s="389"/>
      <c r="AX4" s="389"/>
      <c r="AY4" s="389"/>
      <c r="AZ4" s="390"/>
    </row>
    <row r="5" spans="1:52" x14ac:dyDescent="0.2">
      <c r="E5" s="391" t="s">
        <v>212</v>
      </c>
      <c r="F5" s="392"/>
      <c r="G5" s="393" t="s">
        <v>217</v>
      </c>
      <c r="H5" s="393"/>
      <c r="I5" s="393" t="s">
        <v>218</v>
      </c>
      <c r="J5" s="393"/>
      <c r="K5" s="82"/>
      <c r="L5" s="62"/>
      <c r="M5" s="395" t="s">
        <v>201</v>
      </c>
      <c r="N5" s="392"/>
      <c r="O5" s="393" t="s">
        <v>235</v>
      </c>
      <c r="P5" s="393"/>
      <c r="Q5" s="393" t="s">
        <v>218</v>
      </c>
      <c r="R5" s="393"/>
      <c r="S5" s="82"/>
      <c r="T5" s="62"/>
      <c r="U5" s="395" t="s">
        <v>203</v>
      </c>
      <c r="V5" s="392"/>
      <c r="W5" s="393" t="s">
        <v>232</v>
      </c>
      <c r="X5" s="393"/>
      <c r="Y5" s="393" t="s">
        <v>233</v>
      </c>
      <c r="Z5" s="393"/>
      <c r="AA5" s="82"/>
      <c r="AB5" s="62"/>
      <c r="AC5" s="391" t="s">
        <v>212</v>
      </c>
      <c r="AD5" s="392"/>
      <c r="AE5" s="393" t="s">
        <v>235</v>
      </c>
      <c r="AF5" s="393"/>
      <c r="AG5" s="393" t="s">
        <v>233</v>
      </c>
      <c r="AH5" s="393"/>
      <c r="AI5" s="82"/>
      <c r="AJ5" s="63"/>
      <c r="AK5" s="391" t="s">
        <v>203</v>
      </c>
      <c r="AL5" s="392"/>
      <c r="AM5" s="393" t="s">
        <v>232</v>
      </c>
      <c r="AN5" s="393"/>
      <c r="AO5" s="393" t="s">
        <v>234</v>
      </c>
      <c r="AP5" s="393"/>
      <c r="AQ5" s="82"/>
      <c r="AR5" s="63"/>
      <c r="AS5" s="391" t="s">
        <v>203</v>
      </c>
      <c r="AT5" s="392"/>
      <c r="AU5" s="393" t="s">
        <v>232</v>
      </c>
      <c r="AV5" s="393"/>
      <c r="AW5" s="393" t="s">
        <v>234</v>
      </c>
      <c r="AX5" s="393"/>
      <c r="AY5" s="82"/>
      <c r="AZ5" s="62"/>
    </row>
    <row r="6" spans="1:52" ht="17" thickBot="1" x14ac:dyDescent="0.25">
      <c r="A6" s="81"/>
      <c r="B6" s="80" t="s">
        <v>287</v>
      </c>
      <c r="C6" s="80" t="s">
        <v>286</v>
      </c>
      <c r="D6" s="79" t="s">
        <v>197</v>
      </c>
      <c r="E6" s="57" t="s">
        <v>196</v>
      </c>
      <c r="F6" s="56" t="s">
        <v>195</v>
      </c>
      <c r="G6" s="56" t="s">
        <v>196</v>
      </c>
      <c r="H6" s="56" t="s">
        <v>195</v>
      </c>
      <c r="I6" s="56" t="s">
        <v>196</v>
      </c>
      <c r="J6" s="56" t="s">
        <v>195</v>
      </c>
      <c r="K6" s="56" t="s">
        <v>219</v>
      </c>
      <c r="L6" s="55" t="s">
        <v>194</v>
      </c>
      <c r="M6" s="58" t="s">
        <v>196</v>
      </c>
      <c r="N6" s="56" t="s">
        <v>195</v>
      </c>
      <c r="O6" s="56" t="s">
        <v>196</v>
      </c>
      <c r="P6" s="56" t="s">
        <v>195</v>
      </c>
      <c r="Q6" s="56" t="s">
        <v>196</v>
      </c>
      <c r="R6" s="56" t="s">
        <v>195</v>
      </c>
      <c r="S6" s="56" t="s">
        <v>219</v>
      </c>
      <c r="T6" s="55" t="s">
        <v>194</v>
      </c>
      <c r="U6" s="58" t="s">
        <v>196</v>
      </c>
      <c r="V6" s="56" t="s">
        <v>195</v>
      </c>
      <c r="W6" s="56" t="s">
        <v>196</v>
      </c>
      <c r="X6" s="56" t="s">
        <v>195</v>
      </c>
      <c r="Y6" s="56" t="s">
        <v>196</v>
      </c>
      <c r="Z6" s="56" t="s">
        <v>195</v>
      </c>
      <c r="AA6" s="56" t="s">
        <v>219</v>
      </c>
      <c r="AB6" s="55" t="s">
        <v>194</v>
      </c>
      <c r="AC6" s="57" t="s">
        <v>196</v>
      </c>
      <c r="AD6" s="56" t="s">
        <v>195</v>
      </c>
      <c r="AE6" s="56" t="s">
        <v>196</v>
      </c>
      <c r="AF6" s="56" t="s">
        <v>195</v>
      </c>
      <c r="AG6" s="56" t="s">
        <v>196</v>
      </c>
      <c r="AH6" s="56" t="s">
        <v>195</v>
      </c>
      <c r="AI6" s="56" t="s">
        <v>219</v>
      </c>
      <c r="AJ6" s="56" t="s">
        <v>194</v>
      </c>
      <c r="AK6" s="57" t="s">
        <v>196</v>
      </c>
      <c r="AL6" s="56" t="s">
        <v>195</v>
      </c>
      <c r="AM6" s="56" t="s">
        <v>196</v>
      </c>
      <c r="AN6" s="56" t="s">
        <v>195</v>
      </c>
      <c r="AO6" s="56" t="s">
        <v>196</v>
      </c>
      <c r="AP6" s="56" t="s">
        <v>195</v>
      </c>
      <c r="AQ6" s="56" t="s">
        <v>219</v>
      </c>
      <c r="AR6" s="56" t="s">
        <v>194</v>
      </c>
      <c r="AS6" s="57" t="s">
        <v>196</v>
      </c>
      <c r="AT6" s="56" t="s">
        <v>195</v>
      </c>
      <c r="AU6" s="56" t="s">
        <v>196</v>
      </c>
      <c r="AV6" s="56" t="s">
        <v>195</v>
      </c>
      <c r="AW6" s="56" t="s">
        <v>196</v>
      </c>
      <c r="AX6" s="56" t="s">
        <v>195</v>
      </c>
      <c r="AY6" s="56" t="s">
        <v>219</v>
      </c>
      <c r="AZ6" s="55" t="s">
        <v>194</v>
      </c>
    </row>
    <row r="7" spans="1:52" ht="17" x14ac:dyDescent="0.2">
      <c r="A7" s="307" t="s">
        <v>193</v>
      </c>
      <c r="B7" s="77" t="s">
        <v>192</v>
      </c>
      <c r="C7" s="76" t="s">
        <v>191</v>
      </c>
      <c r="D7" s="75" t="s">
        <v>190</v>
      </c>
      <c r="E7" s="98">
        <v>10.548</v>
      </c>
      <c r="F7" s="99">
        <v>0.56999999999999995</v>
      </c>
      <c r="G7" s="99">
        <v>10.48</v>
      </c>
      <c r="H7" s="99">
        <v>0.377</v>
      </c>
      <c r="I7" s="99">
        <v>10.391999999999999</v>
      </c>
      <c r="J7" s="99">
        <v>0.60199999999999998</v>
      </c>
      <c r="K7" s="99">
        <v>7.8E-2</v>
      </c>
      <c r="L7" s="108">
        <v>0.505</v>
      </c>
      <c r="M7" s="100">
        <v>11.443</v>
      </c>
      <c r="N7" s="99">
        <v>0.72299999999999998</v>
      </c>
      <c r="O7" s="99">
        <v>11.393000000000001</v>
      </c>
      <c r="P7" s="99">
        <v>0.91800000000000004</v>
      </c>
      <c r="Q7" s="99">
        <v>11.502000000000001</v>
      </c>
      <c r="R7" s="99">
        <v>1.1160000000000001</v>
      </c>
      <c r="S7" s="99">
        <v>-3.3000000000000002E-2</v>
      </c>
      <c r="T7" s="108">
        <v>0.88300000000000001</v>
      </c>
      <c r="U7" s="100">
        <v>11.507</v>
      </c>
      <c r="V7" s="99">
        <v>1.63</v>
      </c>
      <c r="W7" s="99">
        <v>11.627000000000001</v>
      </c>
      <c r="X7" s="99">
        <v>0.61299999999999999</v>
      </c>
      <c r="Y7" s="99">
        <v>11.641999999999999</v>
      </c>
      <c r="Z7" s="99">
        <v>1.216</v>
      </c>
      <c r="AA7" s="99">
        <v>-6.8000000000000005E-2</v>
      </c>
      <c r="AB7" s="108">
        <v>0.80700000000000005</v>
      </c>
      <c r="AC7" s="98">
        <v>11.366</v>
      </c>
      <c r="AD7" s="99">
        <v>0.41799999999999998</v>
      </c>
      <c r="AE7" s="99">
        <v>11.3</v>
      </c>
      <c r="AF7" s="99">
        <v>0.442</v>
      </c>
      <c r="AG7" s="99">
        <v>11.273</v>
      </c>
      <c r="AH7" s="99">
        <v>0.39100000000000001</v>
      </c>
      <c r="AI7" s="99">
        <v>4.7E-2</v>
      </c>
      <c r="AJ7" s="110">
        <v>0.624</v>
      </c>
      <c r="AK7" s="98">
        <v>11.582000000000001</v>
      </c>
      <c r="AL7" s="99">
        <v>0.53</v>
      </c>
      <c r="AM7" s="99">
        <v>11.367000000000001</v>
      </c>
      <c r="AN7" s="99">
        <v>0.66300000000000003</v>
      </c>
      <c r="AO7" s="99">
        <v>11.542</v>
      </c>
      <c r="AP7" s="99">
        <v>0.52</v>
      </c>
      <c r="AQ7" s="99">
        <v>1.2999999999999999E-2</v>
      </c>
      <c r="AR7" s="110">
        <v>0.91900000000000004</v>
      </c>
      <c r="AS7" s="98">
        <v>12.176</v>
      </c>
      <c r="AT7" s="99">
        <v>0.57099999999999995</v>
      </c>
      <c r="AU7" s="99">
        <v>11.416</v>
      </c>
      <c r="AV7" s="99">
        <v>0.76200000000000001</v>
      </c>
      <c r="AW7" s="99">
        <v>11.930999999999999</v>
      </c>
      <c r="AX7" s="99">
        <v>0.312</v>
      </c>
      <c r="AY7" s="99">
        <v>0.1</v>
      </c>
      <c r="AZ7" s="108">
        <v>0.5</v>
      </c>
    </row>
    <row r="8" spans="1:52" x14ac:dyDescent="0.2">
      <c r="A8" s="308"/>
      <c r="B8" s="68" t="s">
        <v>189</v>
      </c>
      <c r="C8" s="67" t="s">
        <v>188</v>
      </c>
      <c r="D8" s="70" t="s">
        <v>111</v>
      </c>
      <c r="E8" s="101">
        <v>97.1</v>
      </c>
      <c r="F8" s="102">
        <v>0.62</v>
      </c>
      <c r="G8" s="102">
        <v>96.92</v>
      </c>
      <c r="H8" s="102">
        <v>0.80700000000000005</v>
      </c>
      <c r="I8" s="102">
        <v>97.01</v>
      </c>
      <c r="J8" s="102">
        <v>0.78500000000000003</v>
      </c>
      <c r="K8" s="102">
        <v>4.4999999999999998E-2</v>
      </c>
      <c r="L8" s="104">
        <v>0.78500000000000003</v>
      </c>
      <c r="M8" s="103">
        <v>96.65</v>
      </c>
      <c r="N8" s="102">
        <v>0.38200000000000001</v>
      </c>
      <c r="O8" s="102">
        <v>96.766999999999996</v>
      </c>
      <c r="P8" s="102">
        <v>0.72499999999999998</v>
      </c>
      <c r="Q8" s="102">
        <v>96.74</v>
      </c>
      <c r="R8" s="102">
        <v>0.69</v>
      </c>
      <c r="S8" s="102">
        <v>-4.2000000000000003E-2</v>
      </c>
      <c r="T8" s="104">
        <v>0.77500000000000002</v>
      </c>
      <c r="U8" s="103">
        <v>97.378</v>
      </c>
      <c r="V8" s="102">
        <v>0.28599999999999998</v>
      </c>
      <c r="W8" s="102">
        <v>97.527000000000001</v>
      </c>
      <c r="X8" s="102">
        <v>0.32900000000000001</v>
      </c>
      <c r="Y8" s="102">
        <v>97.710999999999999</v>
      </c>
      <c r="Z8" s="102">
        <v>0.31</v>
      </c>
      <c r="AA8" s="102">
        <v>-0.16700000000000001</v>
      </c>
      <c r="AB8" s="104">
        <v>2.81E-2</v>
      </c>
      <c r="AC8" s="101">
        <v>97.27</v>
      </c>
      <c r="AD8" s="102">
        <v>0.60599999999999998</v>
      </c>
      <c r="AE8" s="102">
        <v>97.4</v>
      </c>
      <c r="AF8" s="102">
        <v>0.495</v>
      </c>
      <c r="AG8" s="102">
        <v>97.489000000000004</v>
      </c>
      <c r="AH8" s="102">
        <v>0.19</v>
      </c>
      <c r="AI8" s="102">
        <v>-0.11</v>
      </c>
      <c r="AJ8" s="111">
        <v>0.31</v>
      </c>
      <c r="AK8" s="101">
        <v>96.867000000000004</v>
      </c>
      <c r="AL8" s="102">
        <v>0.4</v>
      </c>
      <c r="AM8" s="102">
        <v>96.855000000000004</v>
      </c>
      <c r="AN8" s="102">
        <v>0.501</v>
      </c>
      <c r="AO8" s="102">
        <v>97.290999999999997</v>
      </c>
      <c r="AP8" s="102">
        <v>0.30499999999999999</v>
      </c>
      <c r="AQ8" s="102">
        <v>-0.22</v>
      </c>
      <c r="AR8" s="111">
        <v>2.5999999999999999E-2</v>
      </c>
      <c r="AS8" s="101">
        <v>97.744</v>
      </c>
      <c r="AT8" s="102">
        <v>0.51300000000000001</v>
      </c>
      <c r="AU8" s="102">
        <v>97.7</v>
      </c>
      <c r="AV8" s="102">
        <v>0.219</v>
      </c>
      <c r="AW8" s="102">
        <v>97.745000000000005</v>
      </c>
      <c r="AX8" s="102">
        <v>0.40100000000000002</v>
      </c>
      <c r="AY8" s="102">
        <v>-2E-3</v>
      </c>
      <c r="AZ8" s="104">
        <v>0.98</v>
      </c>
    </row>
    <row r="9" spans="1:52" ht="17" x14ac:dyDescent="0.2">
      <c r="A9" s="308"/>
      <c r="B9" s="68" t="s">
        <v>187</v>
      </c>
      <c r="C9" s="67" t="s">
        <v>186</v>
      </c>
      <c r="D9" s="66" t="s">
        <v>146</v>
      </c>
      <c r="E9" s="101">
        <v>93933.2</v>
      </c>
      <c r="F9" s="102">
        <v>5055.9030000000002</v>
      </c>
      <c r="G9" s="102">
        <v>94340.4</v>
      </c>
      <c r="H9" s="102">
        <v>3306.386</v>
      </c>
      <c r="I9" s="102">
        <v>93894</v>
      </c>
      <c r="J9" s="102">
        <v>6386.2139999999999</v>
      </c>
      <c r="K9" s="102">
        <v>19.600000000000001</v>
      </c>
      <c r="L9" s="104">
        <v>0.98599999999999999</v>
      </c>
      <c r="M9" s="103">
        <v>87870.75</v>
      </c>
      <c r="N9" s="102">
        <v>4412.7089999999998</v>
      </c>
      <c r="O9" s="102">
        <v>87586.667000000001</v>
      </c>
      <c r="P9" s="102">
        <v>5330.7879999999996</v>
      </c>
      <c r="Q9" s="102">
        <v>87736.6</v>
      </c>
      <c r="R9" s="102">
        <v>6905.009</v>
      </c>
      <c r="S9" s="102">
        <v>58.970999999999997</v>
      </c>
      <c r="T9" s="104">
        <v>0.96499999999999997</v>
      </c>
      <c r="U9" s="103">
        <v>89174</v>
      </c>
      <c r="V9" s="102">
        <v>9096.9159999999993</v>
      </c>
      <c r="W9" s="102">
        <v>89531.817999999999</v>
      </c>
      <c r="X9" s="102">
        <v>3091.096</v>
      </c>
      <c r="Y9" s="102">
        <v>90257.778000000006</v>
      </c>
      <c r="Z9" s="102">
        <v>6505.5950000000003</v>
      </c>
      <c r="AA9" s="102">
        <v>-541.88900000000001</v>
      </c>
      <c r="AB9" s="104">
        <v>0.72099999999999997</v>
      </c>
      <c r="AC9" s="101">
        <v>88641</v>
      </c>
      <c r="AD9" s="102">
        <v>3030.009</v>
      </c>
      <c r="AE9" s="102">
        <v>89376.888999999996</v>
      </c>
      <c r="AF9" s="102">
        <v>1958.7</v>
      </c>
      <c r="AG9" s="102">
        <v>90047.778000000006</v>
      </c>
      <c r="AH9" s="102">
        <v>3356.1779999999999</v>
      </c>
      <c r="AI9" s="102">
        <v>-703.94</v>
      </c>
      <c r="AJ9" s="111">
        <v>0.28299999999999997</v>
      </c>
      <c r="AK9" s="101">
        <v>89528</v>
      </c>
      <c r="AL9" s="102">
        <v>2726.2449999999999</v>
      </c>
      <c r="AM9" s="102">
        <v>88976.364000000001</v>
      </c>
      <c r="AN9" s="102">
        <v>3540.7869999999998</v>
      </c>
      <c r="AO9" s="102">
        <v>90304.182000000001</v>
      </c>
      <c r="AP9" s="102">
        <v>1903.8340000000001</v>
      </c>
      <c r="AQ9" s="102">
        <v>-421.65300000000002</v>
      </c>
      <c r="AR9" s="111">
        <v>0.50700000000000001</v>
      </c>
      <c r="AS9" s="101">
        <v>93585.111000000004</v>
      </c>
      <c r="AT9" s="102">
        <v>2552.9259999999999</v>
      </c>
      <c r="AU9" s="102">
        <v>88665.635999999999</v>
      </c>
      <c r="AV9" s="102">
        <v>4113.1559999999999</v>
      </c>
      <c r="AW9" s="102">
        <v>91816.544999999998</v>
      </c>
      <c r="AX9" s="102">
        <v>1529.442</v>
      </c>
      <c r="AY9" s="102">
        <v>740.16899999999998</v>
      </c>
      <c r="AZ9" s="104">
        <v>0.35699999999999998</v>
      </c>
    </row>
    <row r="10" spans="1:52" x14ac:dyDescent="0.2">
      <c r="A10" s="308"/>
      <c r="B10" s="68" t="s">
        <v>15</v>
      </c>
      <c r="C10" s="67" t="s">
        <v>185</v>
      </c>
      <c r="D10" s="66" t="s">
        <v>131</v>
      </c>
      <c r="E10" s="101" t="s">
        <v>25</v>
      </c>
      <c r="F10" s="102" t="s">
        <v>25</v>
      </c>
      <c r="G10" s="102" t="s">
        <v>25</v>
      </c>
      <c r="H10" s="102" t="s">
        <v>25</v>
      </c>
      <c r="I10" s="102" t="s">
        <v>25</v>
      </c>
      <c r="J10" s="102" t="s">
        <v>25</v>
      </c>
      <c r="K10" s="102" t="s">
        <v>25</v>
      </c>
      <c r="L10" s="104" t="s">
        <v>25</v>
      </c>
      <c r="M10" s="103">
        <v>15.875</v>
      </c>
      <c r="N10" s="102">
        <v>1.3220000000000001</v>
      </c>
      <c r="O10" s="102">
        <v>15.756</v>
      </c>
      <c r="P10" s="102">
        <v>1.6240000000000001</v>
      </c>
      <c r="Q10" s="102">
        <v>15.52</v>
      </c>
      <c r="R10" s="102">
        <v>1.6339999999999999</v>
      </c>
      <c r="S10" s="102">
        <v>0.18</v>
      </c>
      <c r="T10" s="104">
        <v>0.621</v>
      </c>
      <c r="U10" s="103">
        <v>14.933</v>
      </c>
      <c r="V10" s="102">
        <v>2.0880000000000001</v>
      </c>
      <c r="W10" s="102">
        <v>14.964</v>
      </c>
      <c r="X10" s="102">
        <v>0.999</v>
      </c>
      <c r="Y10" s="102">
        <v>14.444000000000001</v>
      </c>
      <c r="Z10" s="102">
        <v>1.5740000000000001</v>
      </c>
      <c r="AA10" s="102">
        <v>0.24399999999999999</v>
      </c>
      <c r="AB10" s="104">
        <v>0.51</v>
      </c>
      <c r="AC10" s="101" t="s">
        <v>25</v>
      </c>
      <c r="AD10" s="102" t="s">
        <v>25</v>
      </c>
      <c r="AE10" s="102" t="s">
        <v>25</v>
      </c>
      <c r="AF10" s="102" t="s">
        <v>25</v>
      </c>
      <c r="AG10" s="102" t="s">
        <v>25</v>
      </c>
      <c r="AH10" s="102" t="s">
        <v>25</v>
      </c>
      <c r="AI10" s="102" t="s">
        <v>25</v>
      </c>
      <c r="AJ10" s="104" t="s">
        <v>25</v>
      </c>
      <c r="AK10" s="101">
        <v>16.600000000000001</v>
      </c>
      <c r="AL10" s="102">
        <v>0.72099999999999997</v>
      </c>
      <c r="AM10" s="102">
        <v>16.126999999999999</v>
      </c>
      <c r="AN10" s="102">
        <v>0.91800000000000004</v>
      </c>
      <c r="AO10" s="102">
        <v>15.818</v>
      </c>
      <c r="AP10" s="102">
        <v>0.67200000000000004</v>
      </c>
      <c r="AQ10" s="102">
        <v>0.38800000000000001</v>
      </c>
      <c r="AR10" s="111">
        <v>3.2300000000000002E-2</v>
      </c>
      <c r="AS10" s="101">
        <v>15.843999999999999</v>
      </c>
      <c r="AT10" s="102">
        <v>0.66900000000000004</v>
      </c>
      <c r="AU10" s="102">
        <v>14.836</v>
      </c>
      <c r="AV10" s="102">
        <v>0.85699999999999998</v>
      </c>
      <c r="AW10" s="102">
        <v>15.145</v>
      </c>
      <c r="AX10" s="102">
        <v>0.53</v>
      </c>
      <c r="AY10" s="102">
        <v>0.32600000000000001</v>
      </c>
      <c r="AZ10" s="104">
        <v>6.6199999999999995E-2</v>
      </c>
    </row>
    <row r="11" spans="1:52" x14ac:dyDescent="0.2">
      <c r="A11" s="308"/>
      <c r="B11" s="68" t="s">
        <v>16</v>
      </c>
      <c r="C11" s="67" t="s">
        <v>184</v>
      </c>
      <c r="D11" s="66" t="s">
        <v>111</v>
      </c>
      <c r="E11" s="101">
        <v>51.2</v>
      </c>
      <c r="F11" s="102">
        <v>3.093</v>
      </c>
      <c r="G11" s="102">
        <v>50.56</v>
      </c>
      <c r="H11" s="102">
        <v>1.4390000000000001</v>
      </c>
      <c r="I11" s="102">
        <v>49.2</v>
      </c>
      <c r="J11" s="102">
        <v>3.2</v>
      </c>
      <c r="K11" s="102">
        <v>1</v>
      </c>
      <c r="L11" s="104">
        <v>0.104</v>
      </c>
      <c r="M11" s="103">
        <v>52.75</v>
      </c>
      <c r="N11" s="102">
        <v>3.5880000000000001</v>
      </c>
      <c r="O11" s="102">
        <v>52.511000000000003</v>
      </c>
      <c r="P11" s="102">
        <v>4.9820000000000002</v>
      </c>
      <c r="Q11" s="102">
        <v>51.4</v>
      </c>
      <c r="R11" s="102">
        <v>5.3739999999999997</v>
      </c>
      <c r="S11" s="102">
        <v>0.69099999999999995</v>
      </c>
      <c r="T11" s="104">
        <v>0.53900000000000003</v>
      </c>
      <c r="U11" s="103">
        <v>52.421999999999997</v>
      </c>
      <c r="V11" s="102">
        <v>7.7089999999999996</v>
      </c>
      <c r="W11" s="102">
        <v>52.709000000000003</v>
      </c>
      <c r="X11" s="102">
        <v>3.5329999999999999</v>
      </c>
      <c r="Y11" s="102">
        <v>51.267000000000003</v>
      </c>
      <c r="Z11" s="102">
        <v>5.4820000000000002</v>
      </c>
      <c r="AA11" s="102">
        <v>0.57799999999999996</v>
      </c>
      <c r="AB11" s="104">
        <v>0.66500000000000004</v>
      </c>
      <c r="AC11" s="101">
        <v>54.2</v>
      </c>
      <c r="AD11" s="102">
        <v>2.177</v>
      </c>
      <c r="AE11" s="102">
        <v>54.067</v>
      </c>
      <c r="AF11" s="102">
        <v>2.0019999999999998</v>
      </c>
      <c r="AG11" s="102">
        <v>53.110999999999997</v>
      </c>
      <c r="AH11" s="102">
        <v>1.792</v>
      </c>
      <c r="AI11" s="102">
        <v>0.53700000000000003</v>
      </c>
      <c r="AJ11" s="111">
        <v>0.247</v>
      </c>
      <c r="AK11" s="101">
        <v>53.555999999999997</v>
      </c>
      <c r="AL11" s="102">
        <v>2.9239999999999999</v>
      </c>
      <c r="AM11" s="102">
        <v>52.218000000000004</v>
      </c>
      <c r="AN11" s="102">
        <v>3.1480000000000001</v>
      </c>
      <c r="AO11" s="102">
        <v>51.691000000000003</v>
      </c>
      <c r="AP11" s="102">
        <v>2.0750000000000002</v>
      </c>
      <c r="AQ11" s="102">
        <v>0.91800000000000004</v>
      </c>
      <c r="AR11" s="111">
        <v>0.14099999999999999</v>
      </c>
      <c r="AS11" s="101">
        <v>54.710999999999999</v>
      </c>
      <c r="AT11" s="102">
        <v>2.7</v>
      </c>
      <c r="AU11" s="102">
        <v>50.981999999999999</v>
      </c>
      <c r="AV11" s="102">
        <v>3.1869999999999998</v>
      </c>
      <c r="AW11" s="102">
        <v>51.981999999999999</v>
      </c>
      <c r="AX11" s="102">
        <v>1.8009999999999999</v>
      </c>
      <c r="AY11" s="102">
        <v>1.28</v>
      </c>
      <c r="AZ11" s="104">
        <v>5.2900000000000003E-2</v>
      </c>
    </row>
    <row r="12" spans="1:52" x14ac:dyDescent="0.2">
      <c r="A12" s="308"/>
      <c r="B12" s="68" t="s">
        <v>17</v>
      </c>
      <c r="C12" s="67" t="s">
        <v>183</v>
      </c>
      <c r="D12" s="70" t="s">
        <v>182</v>
      </c>
      <c r="E12" s="101">
        <v>48.63</v>
      </c>
      <c r="F12" s="102">
        <v>0.51200000000000001</v>
      </c>
      <c r="G12" s="102">
        <v>48.22</v>
      </c>
      <c r="H12" s="102">
        <v>0.83499999999999996</v>
      </c>
      <c r="I12" s="102">
        <v>47.36</v>
      </c>
      <c r="J12" s="102">
        <v>0.749</v>
      </c>
      <c r="K12" s="102">
        <v>0.63500000000000001</v>
      </c>
      <c r="L12" s="104">
        <v>4.0499999999999998E-4</v>
      </c>
      <c r="M12" s="103">
        <v>46.1</v>
      </c>
      <c r="N12" s="102">
        <v>0.79500000000000004</v>
      </c>
      <c r="O12" s="102">
        <v>46.021999999999998</v>
      </c>
      <c r="P12" s="102">
        <v>1.587</v>
      </c>
      <c r="Q12" s="102">
        <v>44.69</v>
      </c>
      <c r="R12" s="102">
        <v>1.081</v>
      </c>
      <c r="S12" s="102">
        <v>0.72799999999999998</v>
      </c>
      <c r="T12" s="104">
        <v>1.8700000000000001E-2</v>
      </c>
      <c r="U12" s="103">
        <v>45.521999999999998</v>
      </c>
      <c r="V12" s="102">
        <v>0.82099999999999995</v>
      </c>
      <c r="W12" s="102">
        <v>45.290999999999997</v>
      </c>
      <c r="X12" s="102">
        <v>0.93899999999999995</v>
      </c>
      <c r="Y12" s="102">
        <v>44.055999999999997</v>
      </c>
      <c r="Z12" s="102">
        <v>1.0009999999999999</v>
      </c>
      <c r="AA12" s="102">
        <v>0.73299999999999998</v>
      </c>
      <c r="AB12" s="104">
        <v>2.7000000000000001E-3</v>
      </c>
      <c r="AC12" s="101">
        <v>47.7</v>
      </c>
      <c r="AD12" s="102">
        <v>0.52900000000000003</v>
      </c>
      <c r="AE12" s="102">
        <v>47.844000000000001</v>
      </c>
      <c r="AF12" s="102">
        <v>0.745</v>
      </c>
      <c r="AG12" s="102">
        <v>47.1</v>
      </c>
      <c r="AH12" s="102">
        <v>0.312</v>
      </c>
      <c r="AI12" s="102">
        <v>0.29199999999999998</v>
      </c>
      <c r="AJ12" s="111">
        <v>3.9199999999999999E-2</v>
      </c>
      <c r="AK12" s="101">
        <v>46.232999999999997</v>
      </c>
      <c r="AL12" s="102">
        <v>0.82199999999999995</v>
      </c>
      <c r="AM12" s="102">
        <v>45.936</v>
      </c>
      <c r="AN12" s="102">
        <v>0.997</v>
      </c>
      <c r="AO12" s="102">
        <v>44.790999999999997</v>
      </c>
      <c r="AP12" s="102">
        <v>0.52200000000000002</v>
      </c>
      <c r="AQ12" s="102">
        <v>0.73599999999999999</v>
      </c>
      <c r="AR12" s="111">
        <v>3.8000000000000002E-4</v>
      </c>
      <c r="AS12" s="101">
        <v>44.956000000000003</v>
      </c>
      <c r="AT12" s="102">
        <v>0.91500000000000004</v>
      </c>
      <c r="AU12" s="102">
        <v>44.655000000000001</v>
      </c>
      <c r="AV12" s="102">
        <v>0.68799999999999994</v>
      </c>
      <c r="AW12" s="102">
        <v>43.591000000000001</v>
      </c>
      <c r="AX12" s="102">
        <v>0.73099999999999998</v>
      </c>
      <c r="AY12" s="102">
        <v>0.69599999999999995</v>
      </c>
      <c r="AZ12" s="104">
        <v>4.4700000000000002E-4</v>
      </c>
    </row>
    <row r="13" spans="1:52" x14ac:dyDescent="0.2">
      <c r="A13" s="308"/>
      <c r="B13" s="68" t="s">
        <v>18</v>
      </c>
      <c r="C13" s="67" t="s">
        <v>181</v>
      </c>
      <c r="D13" s="70" t="s">
        <v>176</v>
      </c>
      <c r="E13" s="101" t="s">
        <v>25</v>
      </c>
      <c r="F13" s="102" t="s">
        <v>25</v>
      </c>
      <c r="G13" s="102" t="s">
        <v>25</v>
      </c>
      <c r="H13" s="102" t="s">
        <v>25</v>
      </c>
      <c r="I13" s="102" t="s">
        <v>25</v>
      </c>
      <c r="J13" s="102" t="s">
        <v>25</v>
      </c>
      <c r="K13" s="102" t="s">
        <v>25</v>
      </c>
      <c r="L13" s="104" t="s">
        <v>25</v>
      </c>
      <c r="M13" s="103">
        <v>13.875</v>
      </c>
      <c r="N13" s="102">
        <v>0.40300000000000002</v>
      </c>
      <c r="O13" s="102">
        <v>13.833</v>
      </c>
      <c r="P13" s="102">
        <v>0.626</v>
      </c>
      <c r="Q13" s="102">
        <v>13.48</v>
      </c>
      <c r="R13" s="102">
        <v>0.496</v>
      </c>
      <c r="S13" s="102">
        <v>0.20300000000000001</v>
      </c>
      <c r="T13" s="104">
        <v>0.108</v>
      </c>
      <c r="U13" s="103">
        <v>13</v>
      </c>
      <c r="V13" s="102">
        <v>0.26</v>
      </c>
      <c r="W13" s="102">
        <v>12.9</v>
      </c>
      <c r="X13" s="102">
        <v>0.35499999999999998</v>
      </c>
      <c r="Y13" s="102">
        <v>12.367000000000001</v>
      </c>
      <c r="Z13" s="102">
        <v>0.26900000000000002</v>
      </c>
      <c r="AA13" s="102">
        <v>0.317</v>
      </c>
      <c r="AB13" s="104">
        <v>2.2900000000000001E-4</v>
      </c>
      <c r="AC13" s="101" t="s">
        <v>25</v>
      </c>
      <c r="AD13" s="102" t="s">
        <v>25</v>
      </c>
      <c r="AE13" s="102" t="s">
        <v>25</v>
      </c>
      <c r="AF13" s="102" t="s">
        <v>25</v>
      </c>
      <c r="AG13" s="102" t="s">
        <v>25</v>
      </c>
      <c r="AH13" s="102" t="s">
        <v>25</v>
      </c>
      <c r="AI13" s="102" t="s">
        <v>25</v>
      </c>
      <c r="AJ13" s="104" t="s">
        <v>25</v>
      </c>
      <c r="AK13" s="101">
        <v>14.343999999999999</v>
      </c>
      <c r="AL13" s="102">
        <v>0.113</v>
      </c>
      <c r="AM13" s="102">
        <v>14.182</v>
      </c>
      <c r="AN13" s="102">
        <v>0.379</v>
      </c>
      <c r="AO13" s="102">
        <v>13.736000000000001</v>
      </c>
      <c r="AP13" s="102">
        <v>0.19600000000000001</v>
      </c>
      <c r="AQ13" s="102">
        <v>0.309</v>
      </c>
      <c r="AR13" s="111">
        <v>1.6099999999999998E-5</v>
      </c>
      <c r="AS13" s="101">
        <v>13.032999999999999</v>
      </c>
      <c r="AT13" s="102">
        <v>0.27800000000000002</v>
      </c>
      <c r="AU13" s="102">
        <v>13.009</v>
      </c>
      <c r="AV13" s="102">
        <v>0.28100000000000003</v>
      </c>
      <c r="AW13" s="102">
        <v>12.7</v>
      </c>
      <c r="AX13" s="102">
        <v>0.17299999999999999</v>
      </c>
      <c r="AY13" s="102">
        <v>0.17199999999999999</v>
      </c>
      <c r="AZ13" s="104">
        <v>5.11E-3</v>
      </c>
    </row>
    <row r="14" spans="1:52" x14ac:dyDescent="0.2">
      <c r="A14" s="308"/>
      <c r="B14" s="68" t="s">
        <v>180</v>
      </c>
      <c r="C14" s="67" t="s">
        <v>179</v>
      </c>
      <c r="D14" s="66" t="s">
        <v>131</v>
      </c>
      <c r="E14" s="101" t="s">
        <v>25</v>
      </c>
      <c r="F14" s="102" t="s">
        <v>25</v>
      </c>
      <c r="G14" s="102" t="s">
        <v>25</v>
      </c>
      <c r="H14" s="102" t="s">
        <v>25</v>
      </c>
      <c r="I14" s="102" t="s">
        <v>25</v>
      </c>
      <c r="J14" s="102" t="s">
        <v>25</v>
      </c>
      <c r="K14" s="102" t="s">
        <v>25</v>
      </c>
      <c r="L14" s="104" t="s">
        <v>25</v>
      </c>
      <c r="M14" s="103">
        <v>30.087</v>
      </c>
      <c r="N14" s="102">
        <v>0.54100000000000004</v>
      </c>
      <c r="O14" s="102">
        <v>30.044</v>
      </c>
      <c r="P14" s="102">
        <v>0.41299999999999998</v>
      </c>
      <c r="Q14" s="102">
        <v>30.18</v>
      </c>
      <c r="R14" s="102">
        <v>0.71899999999999997</v>
      </c>
      <c r="S14" s="102">
        <v>-0.05</v>
      </c>
      <c r="T14" s="104">
        <v>0.71599999999999997</v>
      </c>
      <c r="U14" s="103">
        <v>28.521999999999998</v>
      </c>
      <c r="V14" s="102">
        <v>0.56999999999999995</v>
      </c>
      <c r="W14" s="102">
        <v>28.472999999999999</v>
      </c>
      <c r="X14" s="102">
        <v>0.502</v>
      </c>
      <c r="Y14" s="102">
        <v>28.088999999999999</v>
      </c>
      <c r="Z14" s="102">
        <v>0.41099999999999998</v>
      </c>
      <c r="AA14" s="102">
        <v>0.217</v>
      </c>
      <c r="AB14" s="104">
        <v>7.51E-2</v>
      </c>
      <c r="AC14" s="101" t="s">
        <v>25</v>
      </c>
      <c r="AD14" s="102" t="s">
        <v>25</v>
      </c>
      <c r="AE14" s="102" t="s">
        <v>25</v>
      </c>
      <c r="AF14" s="102" t="s">
        <v>25</v>
      </c>
      <c r="AG14" s="102" t="s">
        <v>25</v>
      </c>
      <c r="AH14" s="102" t="s">
        <v>25</v>
      </c>
      <c r="AI14" s="102" t="s">
        <v>25</v>
      </c>
      <c r="AJ14" s="104" t="s">
        <v>25</v>
      </c>
      <c r="AK14" s="101">
        <v>31.010999999999999</v>
      </c>
      <c r="AL14" s="102">
        <v>0.69899999999999995</v>
      </c>
      <c r="AM14" s="102">
        <v>30.882000000000001</v>
      </c>
      <c r="AN14" s="102">
        <v>0.40899999999999997</v>
      </c>
      <c r="AO14" s="102">
        <v>30.672999999999998</v>
      </c>
      <c r="AP14" s="102">
        <v>0.40500000000000003</v>
      </c>
      <c r="AQ14" s="102">
        <v>0.17100000000000001</v>
      </c>
      <c r="AR14" s="111">
        <v>0.13900000000000001</v>
      </c>
      <c r="AS14" s="101">
        <v>29</v>
      </c>
      <c r="AT14" s="102">
        <v>0.30399999999999999</v>
      </c>
      <c r="AU14" s="102">
        <v>29.117999999999999</v>
      </c>
      <c r="AV14" s="102">
        <v>0.371</v>
      </c>
      <c r="AW14" s="102">
        <v>29.135999999999999</v>
      </c>
      <c r="AX14" s="102">
        <v>0.25800000000000001</v>
      </c>
      <c r="AY14" s="102">
        <v>-6.6000000000000003E-2</v>
      </c>
      <c r="AZ14" s="104">
        <v>0.34899999999999998</v>
      </c>
    </row>
    <row r="15" spans="1:52" x14ac:dyDescent="0.2">
      <c r="A15" s="308"/>
      <c r="B15" s="68" t="s">
        <v>178</v>
      </c>
      <c r="C15" s="67" t="s">
        <v>177</v>
      </c>
      <c r="D15" s="70" t="s">
        <v>176</v>
      </c>
      <c r="E15" s="101">
        <v>14.47</v>
      </c>
      <c r="F15" s="102">
        <v>0.183</v>
      </c>
      <c r="G15" s="102">
        <v>14.3</v>
      </c>
      <c r="H15" s="102">
        <v>0.27500000000000002</v>
      </c>
      <c r="I15" s="102">
        <v>14.02</v>
      </c>
      <c r="J15" s="102">
        <v>0.27400000000000002</v>
      </c>
      <c r="K15" s="102">
        <v>0.22500000000000001</v>
      </c>
      <c r="L15" s="104">
        <v>3.1100000000000002E-4</v>
      </c>
      <c r="M15" s="103">
        <v>13.811999999999999</v>
      </c>
      <c r="N15" s="102">
        <v>0.3</v>
      </c>
      <c r="O15" s="102">
        <v>13.778</v>
      </c>
      <c r="P15" s="102">
        <v>0.53600000000000003</v>
      </c>
      <c r="Q15" s="102">
        <v>13.41</v>
      </c>
      <c r="R15" s="102">
        <v>0.311</v>
      </c>
      <c r="S15" s="102">
        <v>0.20699999999999999</v>
      </c>
      <c r="T15" s="104">
        <v>3.6999999999999998E-2</v>
      </c>
      <c r="U15" s="103">
        <v>13.856</v>
      </c>
      <c r="V15" s="102">
        <v>0.23</v>
      </c>
      <c r="W15" s="102">
        <v>13.8</v>
      </c>
      <c r="X15" s="102">
        <v>0.34399999999999997</v>
      </c>
      <c r="Y15" s="102">
        <v>13.333</v>
      </c>
      <c r="Z15" s="102">
        <v>0.32400000000000001</v>
      </c>
      <c r="AA15" s="102">
        <v>0.26100000000000001</v>
      </c>
      <c r="AB15" s="104">
        <v>1.6999999999999999E-3</v>
      </c>
      <c r="AC15" s="101">
        <v>14.56</v>
      </c>
      <c r="AD15" s="102">
        <v>0.16500000000000001</v>
      </c>
      <c r="AE15" s="102">
        <v>14.532999999999999</v>
      </c>
      <c r="AF15" s="102">
        <v>0.29199999999999998</v>
      </c>
      <c r="AG15" s="102">
        <v>14.233000000000001</v>
      </c>
      <c r="AH15" s="102">
        <v>0.14099999999999999</v>
      </c>
      <c r="AI15" s="102">
        <v>0.161</v>
      </c>
      <c r="AJ15" s="111">
        <v>3.0500000000000002E-3</v>
      </c>
      <c r="AK15" s="101">
        <v>14.244</v>
      </c>
      <c r="AL15" s="102">
        <v>0.246</v>
      </c>
      <c r="AM15" s="102">
        <v>14.082000000000001</v>
      </c>
      <c r="AN15" s="102">
        <v>0.312</v>
      </c>
      <c r="AO15" s="102">
        <v>13.744999999999999</v>
      </c>
      <c r="AP15" s="102">
        <v>0.157</v>
      </c>
      <c r="AQ15" s="102">
        <v>0.253</v>
      </c>
      <c r="AR15" s="111">
        <v>8.3300000000000005E-5</v>
      </c>
      <c r="AS15" s="101">
        <v>14.044</v>
      </c>
      <c r="AT15" s="102">
        <v>0.27</v>
      </c>
      <c r="AU15" s="102">
        <v>13.936</v>
      </c>
      <c r="AV15" s="102">
        <v>0.22900000000000001</v>
      </c>
      <c r="AW15" s="102">
        <v>13.627000000000001</v>
      </c>
      <c r="AX15" s="102">
        <v>0.26100000000000001</v>
      </c>
      <c r="AY15" s="102">
        <v>0.21199999999999999</v>
      </c>
      <c r="AZ15" s="104">
        <v>8.1999999999999998E-4</v>
      </c>
    </row>
    <row r="16" spans="1:52" x14ac:dyDescent="0.2">
      <c r="A16" s="308"/>
      <c r="B16" s="68" t="s">
        <v>19</v>
      </c>
      <c r="C16" s="67" t="s">
        <v>175</v>
      </c>
      <c r="D16" s="66" t="s">
        <v>111</v>
      </c>
      <c r="E16" s="101">
        <v>13.88</v>
      </c>
      <c r="F16" s="102">
        <v>0.998</v>
      </c>
      <c r="G16" s="102">
        <v>14.06</v>
      </c>
      <c r="H16" s="102">
        <v>0.47699999999999998</v>
      </c>
      <c r="I16" s="102">
        <v>13.78</v>
      </c>
      <c r="J16" s="102">
        <v>1.0049999999999999</v>
      </c>
      <c r="K16" s="102">
        <v>0.05</v>
      </c>
      <c r="L16" s="104">
        <v>0.79600000000000004</v>
      </c>
      <c r="M16" s="103">
        <v>14.05</v>
      </c>
      <c r="N16" s="102">
        <v>0.90200000000000002</v>
      </c>
      <c r="O16" s="102">
        <v>13.821999999999999</v>
      </c>
      <c r="P16" s="102">
        <v>1.36</v>
      </c>
      <c r="Q16" s="102">
        <v>13.96</v>
      </c>
      <c r="R16" s="102">
        <v>1.339</v>
      </c>
      <c r="S16" s="102">
        <v>3.7999999999999999E-2</v>
      </c>
      <c r="T16" s="104">
        <v>0.89500000000000002</v>
      </c>
      <c r="U16" s="103">
        <v>12.7</v>
      </c>
      <c r="V16" s="102">
        <v>1.0680000000000001</v>
      </c>
      <c r="W16" s="102">
        <v>12.981999999999999</v>
      </c>
      <c r="X16" s="102">
        <v>1.2709999999999999</v>
      </c>
      <c r="Y16" s="102">
        <v>13.589</v>
      </c>
      <c r="Z16" s="102">
        <v>2.1139999999999999</v>
      </c>
      <c r="AA16" s="102">
        <v>-0.44400000000000001</v>
      </c>
      <c r="AB16" s="104">
        <v>0.221</v>
      </c>
      <c r="AC16" s="101">
        <v>12.95</v>
      </c>
      <c r="AD16" s="102">
        <v>0.50600000000000001</v>
      </c>
      <c r="AE16" s="102">
        <v>12.632999999999999</v>
      </c>
      <c r="AF16" s="102">
        <v>0.47399999999999998</v>
      </c>
      <c r="AG16" s="102">
        <v>12.656000000000001</v>
      </c>
      <c r="AH16" s="102">
        <v>0.371</v>
      </c>
      <c r="AI16" s="102">
        <v>0.15</v>
      </c>
      <c r="AJ16" s="111">
        <v>0.16300000000000001</v>
      </c>
      <c r="AK16" s="101">
        <v>12.878</v>
      </c>
      <c r="AL16" s="102">
        <v>0.36</v>
      </c>
      <c r="AM16" s="102">
        <v>12.855</v>
      </c>
      <c r="AN16" s="102">
        <v>0.29799999999999999</v>
      </c>
      <c r="AO16" s="102">
        <v>13.073</v>
      </c>
      <c r="AP16" s="102">
        <v>0.28699999999999998</v>
      </c>
      <c r="AQ16" s="102">
        <v>-0.10199999999999999</v>
      </c>
      <c r="AR16" s="111">
        <v>0.158</v>
      </c>
      <c r="AS16" s="101">
        <v>12.422000000000001</v>
      </c>
      <c r="AT16" s="102">
        <v>0.44900000000000001</v>
      </c>
      <c r="AU16" s="102">
        <v>12.464</v>
      </c>
      <c r="AV16" s="102">
        <v>0.63300000000000001</v>
      </c>
      <c r="AW16" s="102">
        <v>12.882</v>
      </c>
      <c r="AX16" s="102">
        <v>0.54</v>
      </c>
      <c r="AY16" s="102">
        <v>-0.23699999999999999</v>
      </c>
      <c r="AZ16" s="104">
        <v>6.54E-2</v>
      </c>
    </row>
    <row r="17" spans="1:52" ht="17" thickBot="1" x14ac:dyDescent="0.25">
      <c r="A17" s="385"/>
      <c r="B17" s="61" t="s">
        <v>174</v>
      </c>
      <c r="C17" s="60" t="s">
        <v>173</v>
      </c>
      <c r="D17" s="59" t="s">
        <v>131</v>
      </c>
      <c r="E17" s="105">
        <v>1.748</v>
      </c>
      <c r="F17" s="106">
        <v>9.0999999999999998E-2</v>
      </c>
      <c r="G17" s="106">
        <v>1.734</v>
      </c>
      <c r="H17" s="106">
        <v>6.6000000000000003E-2</v>
      </c>
      <c r="I17" s="106">
        <v>1.77</v>
      </c>
      <c r="J17" s="106">
        <v>0.107</v>
      </c>
      <c r="K17" s="106">
        <v>-1.0999999999999999E-2</v>
      </c>
      <c r="L17" s="109">
        <v>0.58399999999999996</v>
      </c>
      <c r="M17" s="107">
        <v>1.968</v>
      </c>
      <c r="N17" s="106">
        <v>0.11600000000000001</v>
      </c>
      <c r="O17" s="106">
        <v>1.9239999999999999</v>
      </c>
      <c r="P17" s="106">
        <v>0.2</v>
      </c>
      <c r="Q17" s="106">
        <v>1.9790000000000001</v>
      </c>
      <c r="R17" s="106">
        <v>0.14499999999999999</v>
      </c>
      <c r="S17" s="106">
        <v>-8.0000000000000002E-3</v>
      </c>
      <c r="T17" s="109">
        <v>0.84</v>
      </c>
      <c r="U17" s="107">
        <v>1.788</v>
      </c>
      <c r="V17" s="106">
        <v>6.4000000000000001E-2</v>
      </c>
      <c r="W17" s="106">
        <v>1.7969999999999999</v>
      </c>
      <c r="X17" s="106">
        <v>8.1000000000000003E-2</v>
      </c>
      <c r="Y17" s="106">
        <v>1.827</v>
      </c>
      <c r="Z17" s="106">
        <v>0.13</v>
      </c>
      <c r="AA17" s="106">
        <v>-1.9E-2</v>
      </c>
      <c r="AB17" s="109">
        <v>0.38400000000000001</v>
      </c>
      <c r="AC17" s="105">
        <v>1.7989999999999999</v>
      </c>
      <c r="AD17" s="106">
        <v>6.3E-2</v>
      </c>
      <c r="AE17" s="106">
        <v>1.774</v>
      </c>
      <c r="AF17" s="106">
        <v>2.7E-2</v>
      </c>
      <c r="AG17" s="106">
        <v>1.766</v>
      </c>
      <c r="AH17" s="106">
        <v>2.3E-2</v>
      </c>
      <c r="AI17" s="106">
        <v>1.7000000000000001E-2</v>
      </c>
      <c r="AJ17" s="112">
        <v>9.3200000000000005E-2</v>
      </c>
      <c r="AK17" s="105">
        <v>1.891</v>
      </c>
      <c r="AL17" s="106">
        <v>3.4000000000000002E-2</v>
      </c>
      <c r="AM17" s="106">
        <v>1.861</v>
      </c>
      <c r="AN17" s="106">
        <v>4.8000000000000001E-2</v>
      </c>
      <c r="AO17" s="106">
        <v>1.887</v>
      </c>
      <c r="AP17" s="106">
        <v>3.4000000000000002E-2</v>
      </c>
      <c r="AQ17" s="106">
        <v>1E-3</v>
      </c>
      <c r="AR17" s="112">
        <v>0.92300000000000004</v>
      </c>
      <c r="AS17" s="105">
        <v>1.7989999999999999</v>
      </c>
      <c r="AT17" s="106">
        <v>3.5999999999999997E-2</v>
      </c>
      <c r="AU17" s="106">
        <v>1.8089999999999999</v>
      </c>
      <c r="AV17" s="106">
        <v>6.7000000000000004E-2</v>
      </c>
      <c r="AW17" s="106">
        <v>1.83</v>
      </c>
      <c r="AX17" s="106">
        <v>3.6999999999999998E-2</v>
      </c>
      <c r="AY17" s="106">
        <v>-1.6E-2</v>
      </c>
      <c r="AZ17" s="109">
        <v>0.16</v>
      </c>
    </row>
    <row r="18" spans="1:52" x14ac:dyDescent="0.2">
      <c r="A18" s="309" t="s">
        <v>172</v>
      </c>
      <c r="B18" s="77" t="s">
        <v>171</v>
      </c>
      <c r="C18" s="76" t="s">
        <v>170</v>
      </c>
      <c r="D18" s="75" t="s">
        <v>111</v>
      </c>
      <c r="E18" s="98">
        <v>2.9</v>
      </c>
      <c r="F18" s="99">
        <v>0.62</v>
      </c>
      <c r="G18" s="99">
        <v>3.08</v>
      </c>
      <c r="H18" s="99">
        <v>0.80700000000000005</v>
      </c>
      <c r="I18" s="99">
        <v>2.99</v>
      </c>
      <c r="J18" s="99">
        <v>0.78500000000000003</v>
      </c>
      <c r="K18" s="99">
        <v>-4.4999999999999998E-2</v>
      </c>
      <c r="L18" s="108">
        <v>0.78500000000000003</v>
      </c>
      <c r="M18" s="100">
        <v>3.35</v>
      </c>
      <c r="N18" s="99">
        <v>0.38200000000000001</v>
      </c>
      <c r="O18" s="99">
        <v>3.2330000000000001</v>
      </c>
      <c r="P18" s="99">
        <v>0.72499999999999998</v>
      </c>
      <c r="Q18" s="99">
        <v>3.26</v>
      </c>
      <c r="R18" s="99">
        <v>0.69</v>
      </c>
      <c r="S18" s="99">
        <v>4.2000000000000003E-2</v>
      </c>
      <c r="T18" s="108">
        <v>0.77500000000000002</v>
      </c>
      <c r="U18" s="100">
        <v>2.6219999999999999</v>
      </c>
      <c r="V18" s="99">
        <v>0.28599999999999998</v>
      </c>
      <c r="W18" s="99">
        <v>2.4729999999999999</v>
      </c>
      <c r="X18" s="99">
        <v>0.32900000000000001</v>
      </c>
      <c r="Y18" s="99">
        <v>2.2890000000000001</v>
      </c>
      <c r="Z18" s="99">
        <v>0.31</v>
      </c>
      <c r="AA18" s="99">
        <v>0.16700000000000001</v>
      </c>
      <c r="AB18" s="108">
        <v>2.81E-2</v>
      </c>
      <c r="AC18" s="98">
        <v>2.73</v>
      </c>
      <c r="AD18" s="99">
        <v>0.60599999999999998</v>
      </c>
      <c r="AE18" s="99">
        <v>2.6</v>
      </c>
      <c r="AF18" s="99">
        <v>0.495</v>
      </c>
      <c r="AG18" s="99">
        <v>2.5110000000000001</v>
      </c>
      <c r="AH18" s="99">
        <v>0.19</v>
      </c>
      <c r="AI18" s="99">
        <v>0.11</v>
      </c>
      <c r="AJ18" s="110">
        <v>0.31</v>
      </c>
      <c r="AK18" s="98">
        <v>3.133</v>
      </c>
      <c r="AL18" s="99">
        <v>0.4</v>
      </c>
      <c r="AM18" s="99">
        <v>3.145</v>
      </c>
      <c r="AN18" s="99">
        <v>0.501</v>
      </c>
      <c r="AO18" s="99">
        <v>2.7090000000000001</v>
      </c>
      <c r="AP18" s="99">
        <v>0.30499999999999999</v>
      </c>
      <c r="AQ18" s="99">
        <v>0.22</v>
      </c>
      <c r="AR18" s="110">
        <v>2.5999999999999999E-2</v>
      </c>
      <c r="AS18" s="98">
        <v>2.2559999999999998</v>
      </c>
      <c r="AT18" s="99">
        <v>0.51300000000000001</v>
      </c>
      <c r="AU18" s="99">
        <v>2.2999999999999998</v>
      </c>
      <c r="AV18" s="99">
        <v>0.219</v>
      </c>
      <c r="AW18" s="99">
        <v>2.2549999999999999</v>
      </c>
      <c r="AX18" s="99">
        <v>0.40100000000000002</v>
      </c>
      <c r="AY18" s="99">
        <v>2E-3</v>
      </c>
      <c r="AZ18" s="108">
        <v>0.98</v>
      </c>
    </row>
    <row r="19" spans="1:52" ht="17" x14ac:dyDescent="0.2">
      <c r="A19" s="310"/>
      <c r="B19" s="68" t="s">
        <v>169</v>
      </c>
      <c r="C19" s="67" t="s">
        <v>168</v>
      </c>
      <c r="D19" s="66" t="s">
        <v>146</v>
      </c>
      <c r="E19" s="101">
        <v>303.60000000000002</v>
      </c>
      <c r="F19" s="102">
        <v>53.85</v>
      </c>
      <c r="G19" s="102">
        <v>322.39999999999998</v>
      </c>
      <c r="H19" s="102">
        <v>82.394999999999996</v>
      </c>
      <c r="I19" s="102">
        <v>307.27999999999997</v>
      </c>
      <c r="J19" s="102">
        <v>66.498000000000005</v>
      </c>
      <c r="K19" s="102">
        <v>-1.84</v>
      </c>
      <c r="L19" s="104">
        <v>0.90400000000000003</v>
      </c>
      <c r="M19" s="103">
        <v>383.95</v>
      </c>
      <c r="N19" s="102">
        <v>40.716999999999999</v>
      </c>
      <c r="O19" s="102">
        <v>364.28899999999999</v>
      </c>
      <c r="P19" s="102">
        <v>62.118000000000002</v>
      </c>
      <c r="Q19" s="102">
        <v>370.92</v>
      </c>
      <c r="R19" s="102">
        <v>63.914000000000001</v>
      </c>
      <c r="S19" s="102">
        <v>6.024</v>
      </c>
      <c r="T19" s="104">
        <v>0.65700000000000003</v>
      </c>
      <c r="U19" s="103">
        <v>302.31099999999998</v>
      </c>
      <c r="V19" s="102">
        <v>60.646000000000001</v>
      </c>
      <c r="W19" s="102">
        <v>289.45499999999998</v>
      </c>
      <c r="X19" s="102">
        <v>45.51</v>
      </c>
      <c r="Y19" s="102">
        <v>266.55599999999998</v>
      </c>
      <c r="Z19" s="102">
        <v>52.250999999999998</v>
      </c>
      <c r="AA19" s="102">
        <v>17.878</v>
      </c>
      <c r="AB19" s="104">
        <v>0.154</v>
      </c>
      <c r="AC19" s="101">
        <v>312.48</v>
      </c>
      <c r="AD19" s="102">
        <v>73.721000000000004</v>
      </c>
      <c r="AE19" s="102">
        <v>293.53300000000002</v>
      </c>
      <c r="AF19" s="102">
        <v>49.994999999999997</v>
      </c>
      <c r="AG19" s="102">
        <v>282.55599999999998</v>
      </c>
      <c r="AH19" s="102">
        <v>22.884</v>
      </c>
      <c r="AI19" s="102">
        <v>15.03</v>
      </c>
      <c r="AJ19" s="111">
        <v>0.22800000000000001</v>
      </c>
      <c r="AK19" s="101">
        <v>365.35599999999999</v>
      </c>
      <c r="AL19" s="102">
        <v>46.569000000000003</v>
      </c>
      <c r="AM19" s="102">
        <v>356.21800000000002</v>
      </c>
      <c r="AN19" s="102">
        <v>53.447000000000003</v>
      </c>
      <c r="AO19" s="102">
        <v>313.89100000000002</v>
      </c>
      <c r="AP19" s="102">
        <v>39.448999999999998</v>
      </c>
      <c r="AQ19" s="102">
        <v>26.324999999999999</v>
      </c>
      <c r="AR19" s="111">
        <v>1.7899999999999999E-2</v>
      </c>
      <c r="AS19" s="101">
        <v>273.55599999999998</v>
      </c>
      <c r="AT19" s="102">
        <v>61.122</v>
      </c>
      <c r="AU19" s="102">
        <v>264.01799999999997</v>
      </c>
      <c r="AV19" s="102">
        <v>27.437000000000001</v>
      </c>
      <c r="AW19" s="102">
        <v>269.30900000000003</v>
      </c>
      <c r="AX19" s="102">
        <v>45.134</v>
      </c>
      <c r="AY19" s="102">
        <v>1.8580000000000001</v>
      </c>
      <c r="AZ19" s="104">
        <v>0.85499999999999998</v>
      </c>
    </row>
    <row r="20" spans="1:52" x14ac:dyDescent="0.2">
      <c r="A20" s="310"/>
      <c r="B20" s="68" t="s">
        <v>167</v>
      </c>
      <c r="C20" s="67" t="s">
        <v>166</v>
      </c>
      <c r="D20" s="70" t="s">
        <v>165</v>
      </c>
      <c r="E20" s="101">
        <v>56.36</v>
      </c>
      <c r="F20" s="102">
        <v>1.1619999999999999</v>
      </c>
      <c r="G20" s="102">
        <v>56.1</v>
      </c>
      <c r="H20" s="102">
        <v>1.236</v>
      </c>
      <c r="I20" s="102">
        <v>54.52</v>
      </c>
      <c r="J20" s="102">
        <v>0.95899999999999996</v>
      </c>
      <c r="K20" s="102">
        <v>0.92</v>
      </c>
      <c r="L20" s="104">
        <v>1.2899999999999999E-3</v>
      </c>
      <c r="M20" s="103">
        <v>54.737000000000002</v>
      </c>
      <c r="N20" s="102">
        <v>1.609</v>
      </c>
      <c r="O20" s="102">
        <v>55.3</v>
      </c>
      <c r="P20" s="102">
        <v>1.954</v>
      </c>
      <c r="Q20" s="102">
        <v>55.37</v>
      </c>
      <c r="R20" s="102">
        <v>0.93600000000000005</v>
      </c>
      <c r="S20" s="102">
        <v>-0.307</v>
      </c>
      <c r="T20" s="104">
        <v>0.39800000000000002</v>
      </c>
      <c r="U20" s="103">
        <v>56.866999999999997</v>
      </c>
      <c r="V20" s="102">
        <v>1.069</v>
      </c>
      <c r="W20" s="102">
        <v>56.844999999999999</v>
      </c>
      <c r="X20" s="102">
        <v>0.96799999999999997</v>
      </c>
      <c r="Y20" s="102">
        <v>55.543999999999997</v>
      </c>
      <c r="Z20" s="102">
        <v>1.881</v>
      </c>
      <c r="AA20" s="102">
        <v>0.66100000000000003</v>
      </c>
      <c r="AB20" s="104">
        <v>4.82E-2</v>
      </c>
      <c r="AC20" s="101">
        <v>55.39</v>
      </c>
      <c r="AD20" s="102">
        <v>0.59299999999999997</v>
      </c>
      <c r="AE20" s="102">
        <v>55.244</v>
      </c>
      <c r="AF20" s="102">
        <v>0.80600000000000005</v>
      </c>
      <c r="AG20" s="102">
        <v>54.4</v>
      </c>
      <c r="AH20" s="102">
        <v>0.48</v>
      </c>
      <c r="AI20" s="102">
        <v>0.48899999999999999</v>
      </c>
      <c r="AJ20" s="111">
        <v>2.9499999999999999E-3</v>
      </c>
      <c r="AK20" s="101">
        <v>55.732999999999997</v>
      </c>
      <c r="AL20" s="102">
        <v>0.91700000000000004</v>
      </c>
      <c r="AM20" s="102">
        <v>55.509</v>
      </c>
      <c r="AN20" s="102">
        <v>0.67300000000000004</v>
      </c>
      <c r="AO20" s="102">
        <v>54.764000000000003</v>
      </c>
      <c r="AP20" s="102">
        <v>1.026</v>
      </c>
      <c r="AQ20" s="102">
        <v>0.49399999999999999</v>
      </c>
      <c r="AR20" s="111">
        <v>1.77E-2</v>
      </c>
      <c r="AS20" s="101">
        <v>56.444000000000003</v>
      </c>
      <c r="AT20" s="102">
        <v>1.085</v>
      </c>
      <c r="AU20" s="102">
        <v>56.155000000000001</v>
      </c>
      <c r="AV20" s="102">
        <v>1.103</v>
      </c>
      <c r="AW20" s="102">
        <v>55.972999999999999</v>
      </c>
      <c r="AX20" s="102">
        <v>0.94299999999999995</v>
      </c>
      <c r="AY20" s="102">
        <v>0.23400000000000001</v>
      </c>
      <c r="AZ20" s="104">
        <v>0.318</v>
      </c>
    </row>
    <row r="21" spans="1:52" x14ac:dyDescent="0.2">
      <c r="A21" s="310"/>
      <c r="B21" s="68" t="s">
        <v>164</v>
      </c>
      <c r="C21" s="67" t="s">
        <v>163</v>
      </c>
      <c r="D21" s="70" t="s">
        <v>162</v>
      </c>
      <c r="E21" s="101">
        <v>28.44</v>
      </c>
      <c r="F21" s="102">
        <v>0.34699999999999998</v>
      </c>
      <c r="G21" s="102">
        <v>28.53</v>
      </c>
      <c r="H21" s="102">
        <v>0.28299999999999997</v>
      </c>
      <c r="I21" s="102">
        <v>28.11</v>
      </c>
      <c r="J21" s="102">
        <v>0.64900000000000002</v>
      </c>
      <c r="K21" s="102">
        <v>0.16500000000000001</v>
      </c>
      <c r="L21" s="104">
        <v>0.123</v>
      </c>
      <c r="M21" s="103">
        <v>27.562000000000001</v>
      </c>
      <c r="N21" s="102">
        <v>0.71899999999999997</v>
      </c>
      <c r="O21" s="102">
        <v>27.544</v>
      </c>
      <c r="P21" s="102">
        <v>0.73699999999999999</v>
      </c>
      <c r="Q21" s="102">
        <v>27.35</v>
      </c>
      <c r="R21" s="102">
        <v>0.58899999999999997</v>
      </c>
      <c r="S21" s="102">
        <v>0.11</v>
      </c>
      <c r="T21" s="104">
        <v>0.49399999999999999</v>
      </c>
      <c r="U21" s="103">
        <v>27.044</v>
      </c>
      <c r="V21" s="102">
        <v>0.16700000000000001</v>
      </c>
      <c r="W21" s="102">
        <v>26.945</v>
      </c>
      <c r="X21" s="102">
        <v>0.39600000000000002</v>
      </c>
      <c r="Y21" s="102">
        <v>26.577999999999999</v>
      </c>
      <c r="Z21" s="102">
        <v>0.51200000000000001</v>
      </c>
      <c r="AA21" s="102">
        <v>0.23300000000000001</v>
      </c>
      <c r="AB21" s="104">
        <v>1.6E-2</v>
      </c>
      <c r="AC21" s="101">
        <v>29.06</v>
      </c>
      <c r="AD21" s="102">
        <v>0.28399999999999997</v>
      </c>
      <c r="AE21" s="102">
        <v>28.943999999999999</v>
      </c>
      <c r="AF21" s="102">
        <v>0.35</v>
      </c>
      <c r="AG21" s="102">
        <v>28.710999999999999</v>
      </c>
      <c r="AH21" s="102">
        <v>0.26700000000000002</v>
      </c>
      <c r="AI21" s="102">
        <v>0.17299999999999999</v>
      </c>
      <c r="AJ21" s="111">
        <v>1.7299999999999999E-2</v>
      </c>
      <c r="AK21" s="101">
        <v>28.556000000000001</v>
      </c>
      <c r="AL21" s="102">
        <v>0.33600000000000002</v>
      </c>
      <c r="AM21" s="102">
        <v>28.5</v>
      </c>
      <c r="AN21" s="102">
        <v>0.31</v>
      </c>
      <c r="AO21" s="102">
        <v>28.254999999999999</v>
      </c>
      <c r="AP21" s="102">
        <v>0.24199999999999999</v>
      </c>
      <c r="AQ21" s="102">
        <v>0.154</v>
      </c>
      <c r="AR21" s="111">
        <v>2.7E-2</v>
      </c>
      <c r="AS21" s="101">
        <v>27.789000000000001</v>
      </c>
      <c r="AT21" s="102">
        <v>0.247</v>
      </c>
      <c r="AU21" s="102">
        <v>27.727</v>
      </c>
      <c r="AV21" s="102">
        <v>0.307</v>
      </c>
      <c r="AW21" s="102">
        <v>27.4</v>
      </c>
      <c r="AX21" s="102">
        <v>0.27900000000000003</v>
      </c>
      <c r="AY21" s="102">
        <v>0.19900000000000001</v>
      </c>
      <c r="AZ21" s="104">
        <v>3.98E-3</v>
      </c>
    </row>
    <row r="22" spans="1:52" x14ac:dyDescent="0.2">
      <c r="A22" s="310"/>
      <c r="B22" s="68" t="s">
        <v>161</v>
      </c>
      <c r="C22" s="67" t="s">
        <v>160</v>
      </c>
      <c r="D22" s="70" t="s">
        <v>159</v>
      </c>
      <c r="E22" s="101">
        <v>15.88</v>
      </c>
      <c r="F22" s="102">
        <v>0.374</v>
      </c>
      <c r="G22" s="102">
        <v>15.86</v>
      </c>
      <c r="H22" s="102">
        <v>0.435</v>
      </c>
      <c r="I22" s="102">
        <v>15.18</v>
      </c>
      <c r="J22" s="102">
        <v>0.374</v>
      </c>
      <c r="K22" s="102">
        <v>0.35</v>
      </c>
      <c r="L22" s="104">
        <v>8.7200000000000005E-4</v>
      </c>
      <c r="M22" s="103">
        <v>14.962999999999999</v>
      </c>
      <c r="N22" s="102">
        <v>0.61199999999999999</v>
      </c>
      <c r="O22" s="102">
        <v>15.089</v>
      </c>
      <c r="P22" s="102">
        <v>0.79800000000000004</v>
      </c>
      <c r="Q22" s="102">
        <v>14.96</v>
      </c>
      <c r="R22" s="102">
        <v>0.497</v>
      </c>
      <c r="S22" s="102">
        <v>6.0000000000000001E-3</v>
      </c>
      <c r="T22" s="104">
        <v>0.96799999999999997</v>
      </c>
      <c r="U22" s="103">
        <v>15.178000000000001</v>
      </c>
      <c r="V22" s="102">
        <v>0.25900000000000001</v>
      </c>
      <c r="W22" s="102">
        <v>15.145</v>
      </c>
      <c r="X22" s="102">
        <v>0.378</v>
      </c>
      <c r="Y22" s="102">
        <v>14.589</v>
      </c>
      <c r="Z22" s="102">
        <v>0.69399999999999995</v>
      </c>
      <c r="AA22" s="102">
        <v>0.29399999999999998</v>
      </c>
      <c r="AB22" s="104">
        <v>1.5299999999999999E-2</v>
      </c>
      <c r="AC22" s="101">
        <v>15.89</v>
      </c>
      <c r="AD22" s="102">
        <v>0.24199999999999999</v>
      </c>
      <c r="AE22" s="102">
        <v>15.8</v>
      </c>
      <c r="AF22" s="102">
        <v>0.39400000000000002</v>
      </c>
      <c r="AG22" s="102">
        <v>15.422000000000001</v>
      </c>
      <c r="AH22" s="102">
        <v>0.192</v>
      </c>
      <c r="AI22" s="102">
        <v>0.23100000000000001</v>
      </c>
      <c r="AJ22" s="111">
        <v>1.82E-3</v>
      </c>
      <c r="AK22" s="101">
        <v>15.778</v>
      </c>
      <c r="AL22" s="102">
        <v>0.38300000000000001</v>
      </c>
      <c r="AM22" s="102">
        <v>15.664</v>
      </c>
      <c r="AN22" s="102">
        <v>0.246</v>
      </c>
      <c r="AO22" s="102">
        <v>15.3</v>
      </c>
      <c r="AP22" s="102">
        <v>0.32600000000000001</v>
      </c>
      <c r="AQ22" s="102">
        <v>0.24299999999999999</v>
      </c>
      <c r="AR22" s="111">
        <v>1.98E-3</v>
      </c>
      <c r="AS22" s="101">
        <v>15.532999999999999</v>
      </c>
      <c r="AT22" s="102">
        <v>0.371</v>
      </c>
      <c r="AU22" s="102">
        <v>15.436</v>
      </c>
      <c r="AV22" s="102">
        <v>0.42</v>
      </c>
      <c r="AW22" s="102">
        <v>15.182</v>
      </c>
      <c r="AX22" s="102">
        <v>0.312</v>
      </c>
      <c r="AY22" s="102">
        <v>0.17899999999999999</v>
      </c>
      <c r="AZ22" s="104">
        <v>3.7999999999999999E-2</v>
      </c>
    </row>
    <row r="23" spans="1:52" x14ac:dyDescent="0.2">
      <c r="A23" s="310"/>
      <c r="B23" s="68" t="s">
        <v>158</v>
      </c>
      <c r="C23" s="67" t="s">
        <v>157</v>
      </c>
      <c r="D23" s="66" t="s">
        <v>111</v>
      </c>
      <c r="E23" s="101">
        <v>56.61</v>
      </c>
      <c r="F23" s="102">
        <v>6.3650000000000002</v>
      </c>
      <c r="G23" s="102">
        <v>56.32</v>
      </c>
      <c r="H23" s="102">
        <v>2.41</v>
      </c>
      <c r="I23" s="102">
        <v>58.14</v>
      </c>
      <c r="J23" s="102">
        <v>7.3689999999999998</v>
      </c>
      <c r="K23" s="102">
        <v>-0.76500000000000001</v>
      </c>
      <c r="L23" s="104">
        <v>0.55400000000000005</v>
      </c>
      <c r="M23" s="103">
        <v>61.912999999999997</v>
      </c>
      <c r="N23" s="102">
        <v>7.4569999999999999</v>
      </c>
      <c r="O23" s="102">
        <v>61.488999999999997</v>
      </c>
      <c r="P23" s="102">
        <v>6.8049999999999997</v>
      </c>
      <c r="Q23" s="102">
        <v>61.32</v>
      </c>
      <c r="R23" s="102">
        <v>5.1840000000000002</v>
      </c>
      <c r="S23" s="102">
        <v>0.29099999999999998</v>
      </c>
      <c r="T23" s="104">
        <v>0.84699999999999998</v>
      </c>
      <c r="U23" s="103">
        <v>61.856000000000002</v>
      </c>
      <c r="V23" s="102">
        <v>4.173</v>
      </c>
      <c r="W23" s="102">
        <v>62.218000000000004</v>
      </c>
      <c r="X23" s="102">
        <v>4.0410000000000004</v>
      </c>
      <c r="Y23" s="102">
        <v>63.366999999999997</v>
      </c>
      <c r="Z23" s="102">
        <v>5.4009999999999998</v>
      </c>
      <c r="AA23" s="102">
        <v>-0.75600000000000001</v>
      </c>
      <c r="AB23" s="104">
        <v>0.47799999999999998</v>
      </c>
      <c r="AC23" s="101">
        <v>61.55</v>
      </c>
      <c r="AD23" s="102">
        <v>4.5179999999999998</v>
      </c>
      <c r="AE23" s="102">
        <v>60.533000000000001</v>
      </c>
      <c r="AF23" s="102">
        <v>2.3439999999999999</v>
      </c>
      <c r="AG23" s="102">
        <v>61.6</v>
      </c>
      <c r="AH23" s="102">
        <v>2.8420000000000001</v>
      </c>
      <c r="AI23" s="102">
        <v>-7.0000000000000001E-3</v>
      </c>
      <c r="AJ23" s="111">
        <v>0.99299999999999999</v>
      </c>
      <c r="AK23" s="101">
        <v>64.043999999999997</v>
      </c>
      <c r="AL23" s="102">
        <v>5.7119999999999997</v>
      </c>
      <c r="AM23" s="102">
        <v>65.218000000000004</v>
      </c>
      <c r="AN23" s="102">
        <v>3.165</v>
      </c>
      <c r="AO23" s="102">
        <v>64.891000000000005</v>
      </c>
      <c r="AP23" s="102">
        <v>4.4859999999999998</v>
      </c>
      <c r="AQ23" s="102">
        <v>-0.39600000000000002</v>
      </c>
      <c r="AR23" s="111">
        <v>0.69199999999999995</v>
      </c>
      <c r="AS23" s="101">
        <v>67.289000000000001</v>
      </c>
      <c r="AT23" s="102">
        <v>4.49</v>
      </c>
      <c r="AU23" s="102">
        <v>67.326999999999998</v>
      </c>
      <c r="AV23" s="102">
        <v>3.7090000000000001</v>
      </c>
      <c r="AW23" s="102">
        <v>67.536000000000001</v>
      </c>
      <c r="AX23" s="102">
        <v>4.4649999999999999</v>
      </c>
      <c r="AY23" s="102">
        <v>-0.127</v>
      </c>
      <c r="AZ23" s="104">
        <v>0.89200000000000002</v>
      </c>
    </row>
    <row r="24" spans="1:52" ht="17" x14ac:dyDescent="0.2">
      <c r="A24" s="310"/>
      <c r="B24" s="68" t="s">
        <v>156</v>
      </c>
      <c r="C24" s="67" t="s">
        <v>155</v>
      </c>
      <c r="D24" s="66" t="s">
        <v>146</v>
      </c>
      <c r="E24" s="101">
        <v>171.20699999999999</v>
      </c>
      <c r="F24" s="102">
        <v>33.084000000000003</v>
      </c>
      <c r="G24" s="102">
        <v>181.13300000000001</v>
      </c>
      <c r="H24" s="102">
        <v>44.384</v>
      </c>
      <c r="I24" s="102">
        <v>175.46</v>
      </c>
      <c r="J24" s="102">
        <v>25.966999999999999</v>
      </c>
      <c r="K24" s="102">
        <v>-2.1269999999999998</v>
      </c>
      <c r="L24" s="104">
        <v>0.78700000000000003</v>
      </c>
      <c r="M24" s="103">
        <v>237.91499999999999</v>
      </c>
      <c r="N24" s="102">
        <v>39.481999999999999</v>
      </c>
      <c r="O24" s="102">
        <v>222.74199999999999</v>
      </c>
      <c r="P24" s="102">
        <v>39.917000000000002</v>
      </c>
      <c r="Q24" s="102">
        <v>227.36799999999999</v>
      </c>
      <c r="R24" s="102">
        <v>42.320999999999998</v>
      </c>
      <c r="S24" s="102">
        <v>4.9039999999999999</v>
      </c>
      <c r="T24" s="104">
        <v>0.61099999999999999</v>
      </c>
      <c r="U24" s="103">
        <v>186.822</v>
      </c>
      <c r="V24" s="102">
        <v>37.216999999999999</v>
      </c>
      <c r="W24" s="102">
        <v>179.988</v>
      </c>
      <c r="X24" s="102">
        <v>30.957000000000001</v>
      </c>
      <c r="Y24" s="102">
        <v>169.488</v>
      </c>
      <c r="Z24" s="102">
        <v>37.683</v>
      </c>
      <c r="AA24" s="102">
        <v>8.6669999999999998</v>
      </c>
      <c r="AB24" s="104">
        <v>0.29499999999999998</v>
      </c>
      <c r="AC24" s="101">
        <v>191.81399999999999</v>
      </c>
      <c r="AD24" s="102">
        <v>44.249000000000002</v>
      </c>
      <c r="AE24" s="102">
        <v>178.06899999999999</v>
      </c>
      <c r="AF24" s="102">
        <v>33.621000000000002</v>
      </c>
      <c r="AG24" s="102">
        <v>174.05199999999999</v>
      </c>
      <c r="AH24" s="102">
        <v>16.140999999999998</v>
      </c>
      <c r="AI24" s="102">
        <v>8.9629999999999992</v>
      </c>
      <c r="AJ24" s="111">
        <v>0.252</v>
      </c>
      <c r="AK24" s="101">
        <v>232.94800000000001</v>
      </c>
      <c r="AL24" s="102">
        <v>29.260999999999999</v>
      </c>
      <c r="AM24" s="102">
        <v>232.1</v>
      </c>
      <c r="AN24" s="102">
        <v>35.323999999999998</v>
      </c>
      <c r="AO24" s="102">
        <v>203.69</v>
      </c>
      <c r="AP24" s="102">
        <v>29.783999999999999</v>
      </c>
      <c r="AQ24" s="102">
        <v>15.121</v>
      </c>
      <c r="AR24" s="111">
        <v>4.3400000000000001E-2</v>
      </c>
      <c r="AS24" s="101">
        <v>183.63399999999999</v>
      </c>
      <c r="AT24" s="102">
        <v>41.497999999999998</v>
      </c>
      <c r="AU24" s="102">
        <v>177.45500000000001</v>
      </c>
      <c r="AV24" s="102">
        <v>17.605</v>
      </c>
      <c r="AW24" s="102">
        <v>181.21600000000001</v>
      </c>
      <c r="AX24" s="102">
        <v>27.498999999999999</v>
      </c>
      <c r="AY24" s="102">
        <v>1.032</v>
      </c>
      <c r="AZ24" s="104">
        <v>0.876</v>
      </c>
    </row>
    <row r="25" spans="1:52" x14ac:dyDescent="0.2">
      <c r="A25" s="310"/>
      <c r="B25" s="68" t="s">
        <v>154</v>
      </c>
      <c r="C25" s="67" t="s">
        <v>153</v>
      </c>
      <c r="D25" s="66" t="s">
        <v>111</v>
      </c>
      <c r="E25" s="101">
        <v>34</v>
      </c>
      <c r="F25" s="102">
        <v>3.2839999999999998</v>
      </c>
      <c r="G25" s="102">
        <v>35.24</v>
      </c>
      <c r="H25" s="102">
        <v>1.5229999999999999</v>
      </c>
      <c r="I25" s="102">
        <v>32.549999999999997</v>
      </c>
      <c r="J25" s="102">
        <v>3.1240000000000001</v>
      </c>
      <c r="K25" s="102">
        <v>0.72499999999999998</v>
      </c>
      <c r="L25" s="104">
        <v>0.26900000000000002</v>
      </c>
      <c r="M25" s="103">
        <v>31.3</v>
      </c>
      <c r="N25" s="102">
        <v>5.2130000000000001</v>
      </c>
      <c r="O25" s="102">
        <v>32.1</v>
      </c>
      <c r="P25" s="102">
        <v>4.4770000000000003</v>
      </c>
      <c r="Q25" s="102">
        <v>32.11</v>
      </c>
      <c r="R25" s="102">
        <v>3.629</v>
      </c>
      <c r="S25" s="102">
        <v>-0.39</v>
      </c>
      <c r="T25" s="104">
        <v>0.70699999999999996</v>
      </c>
      <c r="U25" s="103">
        <v>32.1</v>
      </c>
      <c r="V25" s="102">
        <v>3.24</v>
      </c>
      <c r="W25" s="102">
        <v>31.681999999999999</v>
      </c>
      <c r="X25" s="102">
        <v>3.3929999999999998</v>
      </c>
      <c r="Y25" s="102">
        <v>30.5</v>
      </c>
      <c r="Z25" s="102">
        <v>4.4649999999999999</v>
      </c>
      <c r="AA25" s="102">
        <v>0.8</v>
      </c>
      <c r="AB25" s="104">
        <v>0.36099999999999999</v>
      </c>
      <c r="AC25" s="101">
        <v>32.57</v>
      </c>
      <c r="AD25" s="102">
        <v>3.5139999999999998</v>
      </c>
      <c r="AE25" s="102">
        <v>33.210999999999999</v>
      </c>
      <c r="AF25" s="102">
        <v>1.8069999999999999</v>
      </c>
      <c r="AG25" s="102">
        <v>32.210999999999999</v>
      </c>
      <c r="AH25" s="102">
        <v>2.363</v>
      </c>
      <c r="AI25" s="102">
        <v>0.16600000000000001</v>
      </c>
      <c r="AJ25" s="111">
        <v>0.79</v>
      </c>
      <c r="AK25" s="101">
        <v>31.143999999999998</v>
      </c>
      <c r="AL25" s="102">
        <v>4.5750000000000002</v>
      </c>
      <c r="AM25" s="102">
        <v>29.754999999999999</v>
      </c>
      <c r="AN25" s="102">
        <v>2.4049999999999998</v>
      </c>
      <c r="AO25" s="102">
        <v>29.9</v>
      </c>
      <c r="AP25" s="102">
        <v>3.5219999999999998</v>
      </c>
      <c r="AQ25" s="102">
        <v>0.59499999999999997</v>
      </c>
      <c r="AR25" s="111">
        <v>0.45400000000000001</v>
      </c>
      <c r="AS25" s="101">
        <v>28.010999999999999</v>
      </c>
      <c r="AT25" s="102">
        <v>3.403</v>
      </c>
      <c r="AU25" s="102">
        <v>28.463999999999999</v>
      </c>
      <c r="AV25" s="102">
        <v>3.302</v>
      </c>
      <c r="AW25" s="102">
        <v>27.626999999999999</v>
      </c>
      <c r="AX25" s="102">
        <v>3.726</v>
      </c>
      <c r="AY25" s="102">
        <v>0.215</v>
      </c>
      <c r="AZ25" s="104">
        <v>0.78300000000000003</v>
      </c>
    </row>
    <row r="26" spans="1:52" ht="17" x14ac:dyDescent="0.2">
      <c r="A26" s="310"/>
      <c r="B26" s="68" t="s">
        <v>152</v>
      </c>
      <c r="C26" s="67" t="s">
        <v>151</v>
      </c>
      <c r="D26" s="66" t="s">
        <v>146</v>
      </c>
      <c r="E26" s="101">
        <v>104.039</v>
      </c>
      <c r="F26" s="102">
        <v>25.260999999999999</v>
      </c>
      <c r="G26" s="102">
        <v>114.34099999999999</v>
      </c>
      <c r="H26" s="102">
        <v>33.146999999999998</v>
      </c>
      <c r="I26" s="102">
        <v>101.07599999999999</v>
      </c>
      <c r="J26" s="102">
        <v>28.867000000000001</v>
      </c>
      <c r="K26" s="102">
        <v>1.482</v>
      </c>
      <c r="L26" s="104">
        <v>0.82299999999999995</v>
      </c>
      <c r="M26" s="103">
        <v>120.517</v>
      </c>
      <c r="N26" s="102">
        <v>24.195</v>
      </c>
      <c r="O26" s="102">
        <v>117.708</v>
      </c>
      <c r="P26" s="102">
        <v>32.497</v>
      </c>
      <c r="Q26" s="102">
        <v>119.474</v>
      </c>
      <c r="R26" s="102">
        <v>27.068999999999999</v>
      </c>
      <c r="S26" s="102">
        <v>0.436</v>
      </c>
      <c r="T26" s="104">
        <v>0.94699999999999995</v>
      </c>
      <c r="U26" s="103">
        <v>97.448999999999998</v>
      </c>
      <c r="V26" s="102">
        <v>24.414000000000001</v>
      </c>
      <c r="W26" s="102">
        <v>92.234999999999999</v>
      </c>
      <c r="X26" s="102">
        <v>20.106999999999999</v>
      </c>
      <c r="Y26" s="102">
        <v>80.75</v>
      </c>
      <c r="Z26" s="102">
        <v>18.215</v>
      </c>
      <c r="AA26" s="102">
        <v>8.3490000000000002</v>
      </c>
      <c r="AB26" s="104">
        <v>9.8000000000000004E-2</v>
      </c>
      <c r="AC26" s="101">
        <v>102.337</v>
      </c>
      <c r="AD26" s="102">
        <v>29.478000000000002</v>
      </c>
      <c r="AE26" s="102">
        <v>97.41</v>
      </c>
      <c r="AF26" s="102">
        <v>16.504999999999999</v>
      </c>
      <c r="AG26" s="102">
        <v>91.108000000000004</v>
      </c>
      <c r="AH26" s="102">
        <v>10.755000000000001</v>
      </c>
      <c r="AI26" s="102">
        <v>5.6029999999999998</v>
      </c>
      <c r="AJ26" s="111">
        <v>0.245</v>
      </c>
      <c r="AK26" s="101">
        <v>114.794</v>
      </c>
      <c r="AL26" s="102">
        <v>28.8</v>
      </c>
      <c r="AM26" s="102">
        <v>106.435</v>
      </c>
      <c r="AN26" s="102">
        <v>20.283999999999999</v>
      </c>
      <c r="AO26" s="102">
        <v>93.765000000000001</v>
      </c>
      <c r="AP26" s="102">
        <v>15.548</v>
      </c>
      <c r="AQ26" s="102">
        <v>10.590999999999999</v>
      </c>
      <c r="AR26" s="111">
        <v>3.49E-2</v>
      </c>
      <c r="AS26" s="101">
        <v>77.268000000000001</v>
      </c>
      <c r="AT26" s="102">
        <v>22.004999999999999</v>
      </c>
      <c r="AU26" s="102">
        <v>75.367000000000004</v>
      </c>
      <c r="AV26" s="102">
        <v>12.834</v>
      </c>
      <c r="AW26" s="102">
        <v>75.067999999999998</v>
      </c>
      <c r="AX26" s="102">
        <v>19.766999999999999</v>
      </c>
      <c r="AY26" s="102">
        <v>1.071</v>
      </c>
      <c r="AZ26" s="104">
        <v>0.79300000000000004</v>
      </c>
    </row>
    <row r="27" spans="1:52" x14ac:dyDescent="0.2">
      <c r="A27" s="310"/>
      <c r="B27" s="68" t="s">
        <v>150</v>
      </c>
      <c r="C27" s="67" t="s">
        <v>149</v>
      </c>
      <c r="D27" s="66" t="s">
        <v>111</v>
      </c>
      <c r="E27" s="101">
        <v>9.3699999999999992</v>
      </c>
      <c r="F27" s="102">
        <v>4.0640000000000001</v>
      </c>
      <c r="G27" s="102">
        <v>8.4499999999999993</v>
      </c>
      <c r="H27" s="102">
        <v>1.9510000000000001</v>
      </c>
      <c r="I27" s="102">
        <v>9.32</v>
      </c>
      <c r="J27" s="102">
        <v>4.7</v>
      </c>
      <c r="K27" s="102">
        <v>2.5000000000000001E-2</v>
      </c>
      <c r="L27" s="104">
        <v>0.97599999999999998</v>
      </c>
      <c r="M27" s="103">
        <v>6.7750000000000004</v>
      </c>
      <c r="N27" s="102">
        <v>3.7480000000000002</v>
      </c>
      <c r="O27" s="102">
        <v>6.4219999999999997</v>
      </c>
      <c r="P27" s="102">
        <v>2.819</v>
      </c>
      <c r="Q27" s="102">
        <v>6.56</v>
      </c>
      <c r="R27" s="102">
        <v>2.0819999999999999</v>
      </c>
      <c r="S27" s="102">
        <v>9.8000000000000004E-2</v>
      </c>
      <c r="T27" s="104">
        <v>0.88500000000000001</v>
      </c>
      <c r="U27" s="103">
        <v>6.0439999999999996</v>
      </c>
      <c r="V27" s="102">
        <v>1.5029999999999999</v>
      </c>
      <c r="W27" s="102">
        <v>6.0730000000000004</v>
      </c>
      <c r="X27" s="102">
        <v>1.647</v>
      </c>
      <c r="Y27" s="102">
        <v>6.1219999999999999</v>
      </c>
      <c r="Z27" s="102">
        <v>1.8420000000000001</v>
      </c>
      <c r="AA27" s="102">
        <v>-3.9E-2</v>
      </c>
      <c r="AB27" s="104">
        <v>0.92</v>
      </c>
      <c r="AC27" s="101">
        <v>5.88</v>
      </c>
      <c r="AD27" s="102">
        <v>1.4510000000000001</v>
      </c>
      <c r="AE27" s="102">
        <v>6.2220000000000004</v>
      </c>
      <c r="AF27" s="102">
        <v>1.6120000000000001</v>
      </c>
      <c r="AG27" s="102">
        <v>6.2</v>
      </c>
      <c r="AH27" s="102">
        <v>0.90400000000000003</v>
      </c>
      <c r="AI27" s="102">
        <v>-0.16300000000000001</v>
      </c>
      <c r="AJ27" s="111">
        <v>0.6</v>
      </c>
      <c r="AK27" s="101">
        <v>4.8440000000000003</v>
      </c>
      <c r="AL27" s="102">
        <v>1.423</v>
      </c>
      <c r="AM27" s="102">
        <v>5.0179999999999998</v>
      </c>
      <c r="AN27" s="102">
        <v>1.35</v>
      </c>
      <c r="AO27" s="102">
        <v>5.2089999999999996</v>
      </c>
      <c r="AP27" s="102">
        <v>1.2609999999999999</v>
      </c>
      <c r="AQ27" s="102">
        <v>-0.183</v>
      </c>
      <c r="AR27" s="111">
        <v>0.54100000000000004</v>
      </c>
      <c r="AS27" s="101">
        <v>4.7</v>
      </c>
      <c r="AT27" s="102">
        <v>1.3959999999999999</v>
      </c>
      <c r="AU27" s="102">
        <v>4.2359999999999998</v>
      </c>
      <c r="AV27" s="102">
        <v>0.874</v>
      </c>
      <c r="AW27" s="102">
        <v>4.8360000000000003</v>
      </c>
      <c r="AX27" s="102">
        <v>0.94599999999999995</v>
      </c>
      <c r="AY27" s="102">
        <v>-8.6999999999999994E-2</v>
      </c>
      <c r="AZ27" s="104">
        <v>0.72299999999999998</v>
      </c>
    </row>
    <row r="28" spans="1:52" ht="18" thickBot="1" x14ac:dyDescent="0.25">
      <c r="A28" s="358"/>
      <c r="B28" s="61" t="s">
        <v>148</v>
      </c>
      <c r="C28" s="60" t="s">
        <v>147</v>
      </c>
      <c r="D28" s="59" t="s">
        <v>146</v>
      </c>
      <c r="E28" s="105">
        <v>28.300999999999998</v>
      </c>
      <c r="F28" s="106">
        <v>12.862</v>
      </c>
      <c r="G28" s="106">
        <v>26.965</v>
      </c>
      <c r="H28" s="106">
        <v>8.1310000000000002</v>
      </c>
      <c r="I28" s="106">
        <v>30.779</v>
      </c>
      <c r="J28" s="106">
        <v>22.722999999999999</v>
      </c>
      <c r="K28" s="106">
        <v>-1.2390000000000001</v>
      </c>
      <c r="L28" s="109">
        <v>0.72399999999999998</v>
      </c>
      <c r="M28" s="107">
        <v>25.475000000000001</v>
      </c>
      <c r="N28" s="106">
        <v>12.851000000000001</v>
      </c>
      <c r="O28" s="106">
        <v>23.873999999999999</v>
      </c>
      <c r="P28" s="106">
        <v>14.090999999999999</v>
      </c>
      <c r="Q28" s="106">
        <v>24.06</v>
      </c>
      <c r="R28" s="106">
        <v>7.84</v>
      </c>
      <c r="S28" s="106">
        <v>0.67400000000000004</v>
      </c>
      <c r="T28" s="109">
        <v>0.80600000000000005</v>
      </c>
      <c r="U28" s="107">
        <v>18.039000000000001</v>
      </c>
      <c r="V28" s="106">
        <v>4.907</v>
      </c>
      <c r="W28" s="106">
        <v>17.155999999999999</v>
      </c>
      <c r="X28" s="106">
        <v>3.6829999999999998</v>
      </c>
      <c r="Y28" s="106">
        <v>16.286999999999999</v>
      </c>
      <c r="Z28" s="106">
        <v>5.9690000000000003</v>
      </c>
      <c r="AA28" s="106">
        <v>0.876</v>
      </c>
      <c r="AB28" s="109">
        <v>0.442</v>
      </c>
      <c r="AC28" s="105">
        <v>18.300999999999998</v>
      </c>
      <c r="AD28" s="106">
        <v>5.9950000000000001</v>
      </c>
      <c r="AE28" s="106">
        <v>17.971</v>
      </c>
      <c r="AF28" s="106">
        <v>4.2679999999999998</v>
      </c>
      <c r="AG28" s="106">
        <v>17.425999999999998</v>
      </c>
      <c r="AH28" s="106">
        <v>2.3239999999999998</v>
      </c>
      <c r="AI28" s="106">
        <v>0.436</v>
      </c>
      <c r="AJ28" s="112">
        <v>0.67200000000000004</v>
      </c>
      <c r="AK28" s="105">
        <v>17.738</v>
      </c>
      <c r="AL28" s="106">
        <v>6.2130000000000001</v>
      </c>
      <c r="AM28" s="106">
        <v>17.649000000000001</v>
      </c>
      <c r="AN28" s="106">
        <v>4.5609999999999999</v>
      </c>
      <c r="AO28" s="106">
        <v>16.443000000000001</v>
      </c>
      <c r="AP28" s="106">
        <v>5.048</v>
      </c>
      <c r="AQ28" s="106">
        <v>0.66700000000000004</v>
      </c>
      <c r="AR28" s="112">
        <v>0.56899999999999995</v>
      </c>
      <c r="AS28" s="105">
        <v>12.656000000000001</v>
      </c>
      <c r="AT28" s="106">
        <v>4.4400000000000004</v>
      </c>
      <c r="AU28" s="106">
        <v>11.273</v>
      </c>
      <c r="AV28" s="106">
        <v>3.0430000000000001</v>
      </c>
      <c r="AW28" s="106">
        <v>13.035</v>
      </c>
      <c r="AX28" s="106">
        <v>3.3260000000000001</v>
      </c>
      <c r="AY28" s="106">
        <v>-0.246</v>
      </c>
      <c r="AZ28" s="109">
        <v>0.76400000000000001</v>
      </c>
    </row>
    <row r="29" spans="1:52" ht="17" x14ac:dyDescent="0.2">
      <c r="A29" s="304" t="s">
        <v>145</v>
      </c>
      <c r="B29" s="77" t="s">
        <v>144</v>
      </c>
      <c r="C29" s="76" t="s">
        <v>143</v>
      </c>
      <c r="D29" s="75" t="s">
        <v>96</v>
      </c>
      <c r="E29" s="98">
        <v>1267.5999999999999</v>
      </c>
      <c r="F29" s="99">
        <v>180.77799999999999</v>
      </c>
      <c r="G29" s="99">
        <v>1271.2</v>
      </c>
      <c r="H29" s="99">
        <v>236.16800000000001</v>
      </c>
      <c r="I29" s="99">
        <v>1334</v>
      </c>
      <c r="J29" s="99">
        <v>155.792</v>
      </c>
      <c r="K29" s="99">
        <v>-33.200000000000003</v>
      </c>
      <c r="L29" s="108">
        <v>0.443</v>
      </c>
      <c r="M29" s="100">
        <v>1426.5</v>
      </c>
      <c r="N29" s="99">
        <v>266.303</v>
      </c>
      <c r="O29" s="99">
        <v>1378.6669999999999</v>
      </c>
      <c r="P29" s="99">
        <v>236.76599999999999</v>
      </c>
      <c r="Q29" s="99">
        <v>1250.4000000000001</v>
      </c>
      <c r="R29" s="99">
        <v>359.06400000000002</v>
      </c>
      <c r="S29" s="99">
        <v>89.552000000000007</v>
      </c>
      <c r="T29" s="108">
        <v>0.20499999999999999</v>
      </c>
      <c r="U29" s="100">
        <v>1315.556</v>
      </c>
      <c r="V29" s="99">
        <v>406.49599999999998</v>
      </c>
      <c r="W29" s="99">
        <v>1411.636</v>
      </c>
      <c r="X29" s="99">
        <v>541.97199999999998</v>
      </c>
      <c r="Y29" s="99">
        <v>1266.222</v>
      </c>
      <c r="Z29" s="99">
        <v>429.34300000000002</v>
      </c>
      <c r="AA29" s="99">
        <v>24.667000000000002</v>
      </c>
      <c r="AB29" s="108">
        <v>0.82399999999999995</v>
      </c>
      <c r="AC29" s="98">
        <v>1034.8</v>
      </c>
      <c r="AD29" s="99">
        <v>88.855000000000004</v>
      </c>
      <c r="AE29" s="99">
        <v>982.44399999999996</v>
      </c>
      <c r="AF29" s="99">
        <v>143.41499999999999</v>
      </c>
      <c r="AG29" s="99">
        <v>1022.444</v>
      </c>
      <c r="AH29" s="99">
        <v>125.649</v>
      </c>
      <c r="AI29" s="99">
        <v>6.96</v>
      </c>
      <c r="AJ29" s="110">
        <v>0.80300000000000005</v>
      </c>
      <c r="AK29" s="98">
        <v>1118.222</v>
      </c>
      <c r="AL29" s="99">
        <v>154.53</v>
      </c>
      <c r="AM29" s="99">
        <v>954.36400000000003</v>
      </c>
      <c r="AN29" s="99">
        <v>278.75599999999997</v>
      </c>
      <c r="AO29" s="99">
        <v>1014</v>
      </c>
      <c r="AP29" s="99">
        <v>155.56299999999999</v>
      </c>
      <c r="AQ29" s="99">
        <v>48.12</v>
      </c>
      <c r="AR29" s="110">
        <v>0.31900000000000001</v>
      </c>
      <c r="AS29" s="98">
        <v>816</v>
      </c>
      <c r="AT29" s="99">
        <v>279.19</v>
      </c>
      <c r="AU29" s="99">
        <v>816.72699999999998</v>
      </c>
      <c r="AV29" s="99">
        <v>229.53399999999999</v>
      </c>
      <c r="AW29" s="99">
        <v>867.45500000000004</v>
      </c>
      <c r="AX29" s="99">
        <v>214.81200000000001</v>
      </c>
      <c r="AY29" s="99">
        <v>-26.62</v>
      </c>
      <c r="AZ29" s="108">
        <v>0.61899999999999999</v>
      </c>
    </row>
    <row r="30" spans="1:52" x14ac:dyDescent="0.2">
      <c r="A30" s="305"/>
      <c r="B30" s="68" t="s">
        <v>142</v>
      </c>
      <c r="C30" s="67" t="s">
        <v>141</v>
      </c>
      <c r="D30" s="70" t="s">
        <v>140</v>
      </c>
      <c r="E30" s="101">
        <v>6.52</v>
      </c>
      <c r="F30" s="102">
        <v>0.623</v>
      </c>
      <c r="G30" s="102">
        <v>6.28</v>
      </c>
      <c r="H30" s="102">
        <v>0.379</v>
      </c>
      <c r="I30" s="102">
        <v>6.29</v>
      </c>
      <c r="J30" s="102">
        <v>0.307</v>
      </c>
      <c r="K30" s="102">
        <v>0.115</v>
      </c>
      <c r="L30" s="104">
        <v>0.26600000000000001</v>
      </c>
      <c r="M30" s="103">
        <v>6.1</v>
      </c>
      <c r="N30" s="102">
        <v>0.41399999999999998</v>
      </c>
      <c r="O30" s="102">
        <v>5.8220000000000001</v>
      </c>
      <c r="P30" s="102">
        <v>0.33500000000000002</v>
      </c>
      <c r="Q30" s="102">
        <v>5.71</v>
      </c>
      <c r="R30" s="102">
        <v>0.32500000000000001</v>
      </c>
      <c r="S30" s="102">
        <v>0.192</v>
      </c>
      <c r="T30" s="104">
        <v>2.9600000000000001E-2</v>
      </c>
      <c r="U30" s="103">
        <v>5.4889999999999999</v>
      </c>
      <c r="V30" s="102">
        <v>0.23699999999999999</v>
      </c>
      <c r="W30" s="102">
        <v>5.3639999999999999</v>
      </c>
      <c r="X30" s="102">
        <v>0.13600000000000001</v>
      </c>
      <c r="Y30" s="102">
        <v>5.3330000000000002</v>
      </c>
      <c r="Z30" s="102">
        <v>0.19400000000000001</v>
      </c>
      <c r="AA30" s="102">
        <v>7.8E-2</v>
      </c>
      <c r="AB30" s="104">
        <v>8.9800000000000005E-2</v>
      </c>
      <c r="AC30" s="101">
        <v>6.68</v>
      </c>
      <c r="AD30" s="102">
        <v>0.26600000000000001</v>
      </c>
      <c r="AE30" s="102">
        <v>6.4779999999999998</v>
      </c>
      <c r="AF30" s="102">
        <v>0.48199999999999998</v>
      </c>
      <c r="AG30" s="102">
        <v>6.6109999999999998</v>
      </c>
      <c r="AH30" s="102">
        <v>0.47599999999999998</v>
      </c>
      <c r="AI30" s="102">
        <v>3.6999999999999998E-2</v>
      </c>
      <c r="AJ30" s="111">
        <v>0.69899999999999995</v>
      </c>
      <c r="AK30" s="101">
        <v>5.8890000000000002</v>
      </c>
      <c r="AL30" s="102">
        <v>0.376</v>
      </c>
      <c r="AM30" s="102">
        <v>5.8090000000000002</v>
      </c>
      <c r="AN30" s="102">
        <v>0.38100000000000001</v>
      </c>
      <c r="AO30" s="102">
        <v>6</v>
      </c>
      <c r="AP30" s="102">
        <v>0.53100000000000003</v>
      </c>
      <c r="AQ30" s="102">
        <v>-0.06</v>
      </c>
      <c r="AR30" s="111">
        <v>0.54200000000000004</v>
      </c>
      <c r="AS30" s="101">
        <v>5.3890000000000002</v>
      </c>
      <c r="AT30" s="102">
        <v>0.318</v>
      </c>
      <c r="AU30" s="102">
        <v>5.2640000000000002</v>
      </c>
      <c r="AV30" s="102">
        <v>0.112</v>
      </c>
      <c r="AW30" s="102">
        <v>5.3360000000000003</v>
      </c>
      <c r="AX30" s="102">
        <v>0.43</v>
      </c>
      <c r="AY30" s="102">
        <v>2.3E-2</v>
      </c>
      <c r="AZ30" s="104">
        <v>0.749</v>
      </c>
    </row>
    <row r="31" spans="1:52" x14ac:dyDescent="0.2">
      <c r="A31" s="305"/>
      <c r="B31" s="68" t="s">
        <v>139</v>
      </c>
      <c r="C31" s="67" t="s">
        <v>138</v>
      </c>
      <c r="D31" s="66" t="s">
        <v>111</v>
      </c>
      <c r="E31" s="101">
        <v>60.56</v>
      </c>
      <c r="F31" s="102">
        <v>8.516</v>
      </c>
      <c r="G31" s="102">
        <v>58.3</v>
      </c>
      <c r="H31" s="102">
        <v>8.0579999999999998</v>
      </c>
      <c r="I31" s="102">
        <v>51.73</v>
      </c>
      <c r="J31" s="102">
        <v>2.1360000000000001</v>
      </c>
      <c r="K31" s="102">
        <v>4.415</v>
      </c>
      <c r="L31" s="104">
        <v>7.4000000000000003E-3</v>
      </c>
      <c r="M31" s="103">
        <v>55.5</v>
      </c>
      <c r="N31" s="102">
        <v>11.272</v>
      </c>
      <c r="O31" s="102">
        <v>49.256</v>
      </c>
      <c r="P31" s="102">
        <v>4.3659999999999997</v>
      </c>
      <c r="Q31" s="102">
        <v>49.27</v>
      </c>
      <c r="R31" s="102">
        <v>8.1660000000000004</v>
      </c>
      <c r="S31" s="102">
        <v>2.9980000000000002</v>
      </c>
      <c r="T31" s="104">
        <v>0.13700000000000001</v>
      </c>
      <c r="U31" s="103">
        <v>47.389000000000003</v>
      </c>
      <c r="V31" s="102">
        <v>4.6130000000000004</v>
      </c>
      <c r="W31" s="102">
        <v>45.036000000000001</v>
      </c>
      <c r="X31" s="102">
        <v>4.0720000000000001</v>
      </c>
      <c r="Y31" s="102">
        <v>46.3</v>
      </c>
      <c r="Z31" s="102">
        <v>4.28</v>
      </c>
      <c r="AA31" s="102">
        <v>0.54400000000000004</v>
      </c>
      <c r="AB31" s="104">
        <v>0.59799999999999998</v>
      </c>
      <c r="AC31" s="101">
        <v>58.16</v>
      </c>
      <c r="AD31" s="102">
        <v>5.6420000000000003</v>
      </c>
      <c r="AE31" s="102">
        <v>54.043999999999997</v>
      </c>
      <c r="AF31" s="102">
        <v>4.0949999999999998</v>
      </c>
      <c r="AG31" s="102">
        <v>52.411000000000001</v>
      </c>
      <c r="AH31" s="102">
        <v>3.488</v>
      </c>
      <c r="AI31" s="102">
        <v>2.895</v>
      </c>
      <c r="AJ31" s="111">
        <v>9.5099999999999994E-3</v>
      </c>
      <c r="AK31" s="101">
        <v>60.677999999999997</v>
      </c>
      <c r="AL31" s="102">
        <v>11.404</v>
      </c>
      <c r="AM31" s="102">
        <v>57.627000000000002</v>
      </c>
      <c r="AN31" s="102">
        <v>14.497999999999999</v>
      </c>
      <c r="AO31" s="102">
        <v>56.972999999999999</v>
      </c>
      <c r="AP31" s="102">
        <v>9.9469999999999992</v>
      </c>
      <c r="AQ31" s="102">
        <v>1.81</v>
      </c>
      <c r="AR31" s="111">
        <v>0.505</v>
      </c>
      <c r="AS31" s="101">
        <v>49.588999999999999</v>
      </c>
      <c r="AT31" s="102">
        <v>12.628</v>
      </c>
      <c r="AU31" s="102">
        <v>47.045000000000002</v>
      </c>
      <c r="AV31" s="102">
        <v>5.8419999999999996</v>
      </c>
      <c r="AW31" s="102">
        <v>45.164000000000001</v>
      </c>
      <c r="AX31" s="102">
        <v>2.161</v>
      </c>
      <c r="AY31" s="102">
        <v>2.2010000000000001</v>
      </c>
      <c r="AZ31" s="104">
        <v>0.20599999999999999</v>
      </c>
    </row>
    <row r="32" spans="1:52" x14ac:dyDescent="0.2">
      <c r="A32" s="305"/>
      <c r="B32" s="68" t="s">
        <v>137</v>
      </c>
      <c r="C32" s="67" t="s">
        <v>136</v>
      </c>
      <c r="D32" s="66" t="s">
        <v>111</v>
      </c>
      <c r="E32" s="101">
        <v>0.20699999999999999</v>
      </c>
      <c r="F32" s="102">
        <v>4.2999999999999997E-2</v>
      </c>
      <c r="G32" s="102">
        <v>0.2</v>
      </c>
      <c r="H32" s="102">
        <v>4.5999999999999999E-2</v>
      </c>
      <c r="I32" s="102">
        <v>0.20899999999999999</v>
      </c>
      <c r="J32" s="102">
        <v>2.8000000000000001E-2</v>
      </c>
      <c r="K32" s="102">
        <v>-1E-3</v>
      </c>
      <c r="L32" s="104">
        <v>0.91100000000000003</v>
      </c>
      <c r="M32" s="103">
        <v>0.44</v>
      </c>
      <c r="N32" s="102">
        <v>9.8000000000000004E-2</v>
      </c>
      <c r="O32" s="102">
        <v>0.40100000000000002</v>
      </c>
      <c r="P32" s="102">
        <v>7.4999999999999997E-2</v>
      </c>
      <c r="Q32" s="102">
        <v>0.35699999999999998</v>
      </c>
      <c r="R32" s="102">
        <v>0.11</v>
      </c>
      <c r="S32" s="102">
        <v>4.2000000000000003E-2</v>
      </c>
      <c r="T32" s="104">
        <v>7.2599999999999998E-2</v>
      </c>
      <c r="U32" s="103">
        <v>0.36099999999999999</v>
      </c>
      <c r="V32" s="102">
        <v>0.11700000000000001</v>
      </c>
      <c r="W32" s="102">
        <v>0.379</v>
      </c>
      <c r="X32" s="102">
        <v>0.14799999999999999</v>
      </c>
      <c r="Y32" s="102">
        <v>0.33800000000000002</v>
      </c>
      <c r="Z32" s="102">
        <v>0.115</v>
      </c>
      <c r="AA32" s="102">
        <v>1.2E-2</v>
      </c>
      <c r="AB32" s="104">
        <v>0.70199999999999996</v>
      </c>
      <c r="AC32" s="101">
        <v>0.34599999999999997</v>
      </c>
      <c r="AD32" s="102">
        <v>3.4000000000000002E-2</v>
      </c>
      <c r="AE32" s="102">
        <v>0.32200000000000001</v>
      </c>
      <c r="AF32" s="102">
        <v>6.3E-2</v>
      </c>
      <c r="AG32" s="102">
        <v>0.34</v>
      </c>
      <c r="AH32" s="102">
        <v>5.8999999999999997E-2</v>
      </c>
      <c r="AI32" s="102">
        <v>3.0000000000000001E-3</v>
      </c>
      <c r="AJ32" s="111">
        <v>0.78400000000000003</v>
      </c>
      <c r="AK32" s="101">
        <v>0.33</v>
      </c>
      <c r="AL32" s="102">
        <v>4.5999999999999999E-2</v>
      </c>
      <c r="AM32" s="102">
        <v>0.27600000000000002</v>
      </c>
      <c r="AN32" s="102">
        <v>8.2000000000000003E-2</v>
      </c>
      <c r="AO32" s="102">
        <v>0.30599999999999999</v>
      </c>
      <c r="AP32" s="102">
        <v>6.2E-2</v>
      </c>
      <c r="AQ32" s="102">
        <v>0.01</v>
      </c>
      <c r="AR32" s="111">
        <v>0.504</v>
      </c>
      <c r="AS32" s="101">
        <v>0.217</v>
      </c>
      <c r="AT32" s="102">
        <v>7.2999999999999995E-2</v>
      </c>
      <c r="AU32" s="102">
        <v>0.214</v>
      </c>
      <c r="AV32" s="102">
        <v>5.8999999999999997E-2</v>
      </c>
      <c r="AW32" s="102">
        <v>0.23100000000000001</v>
      </c>
      <c r="AX32" s="102">
        <v>6.4000000000000001E-2</v>
      </c>
      <c r="AY32" s="102">
        <v>-7.0000000000000001E-3</v>
      </c>
      <c r="AZ32" s="104">
        <v>0.60499999999999998</v>
      </c>
    </row>
    <row r="33" spans="1:52" x14ac:dyDescent="0.2">
      <c r="A33" s="305"/>
      <c r="B33" s="68" t="s">
        <v>135</v>
      </c>
      <c r="C33" s="67" t="s">
        <v>134</v>
      </c>
      <c r="D33" s="66" t="s">
        <v>131</v>
      </c>
      <c r="E33" s="101">
        <v>226.5</v>
      </c>
      <c r="F33" s="102">
        <v>14.997999999999999</v>
      </c>
      <c r="G33" s="102">
        <v>236.4</v>
      </c>
      <c r="H33" s="102">
        <v>12.010999999999999</v>
      </c>
      <c r="I33" s="102">
        <v>234.5</v>
      </c>
      <c r="J33" s="102">
        <v>7.6340000000000003</v>
      </c>
      <c r="K33" s="102">
        <v>-4</v>
      </c>
      <c r="L33" s="104">
        <v>0.15</v>
      </c>
      <c r="M33" s="103">
        <v>240.875</v>
      </c>
      <c r="N33" s="102">
        <v>10.696</v>
      </c>
      <c r="O33" s="102">
        <v>252.55600000000001</v>
      </c>
      <c r="P33" s="102">
        <v>11.791</v>
      </c>
      <c r="Q33" s="102">
        <v>256.8</v>
      </c>
      <c r="R33" s="102">
        <v>11.66</v>
      </c>
      <c r="S33" s="102">
        <v>-7.8239999999999998</v>
      </c>
      <c r="T33" s="104">
        <v>7.43E-3</v>
      </c>
      <c r="U33" s="103">
        <v>254.77799999999999</v>
      </c>
      <c r="V33" s="102">
        <v>6.7039999999999997</v>
      </c>
      <c r="W33" s="102">
        <v>264.18200000000002</v>
      </c>
      <c r="X33" s="102">
        <v>8.75</v>
      </c>
      <c r="Y33" s="102">
        <v>272</v>
      </c>
      <c r="Z33" s="102">
        <v>8.2010000000000005</v>
      </c>
      <c r="AA33" s="102">
        <v>-8.6110000000000007</v>
      </c>
      <c r="AB33" s="104">
        <v>7.8300000000000006E-5</v>
      </c>
      <c r="AC33" s="101">
        <v>219.7</v>
      </c>
      <c r="AD33" s="102">
        <v>6.0750000000000002</v>
      </c>
      <c r="AE33" s="102">
        <v>227.333</v>
      </c>
      <c r="AF33" s="102">
        <v>12.865</v>
      </c>
      <c r="AG33" s="102">
        <v>225.44399999999999</v>
      </c>
      <c r="AH33" s="102">
        <v>13.547000000000001</v>
      </c>
      <c r="AI33" s="102">
        <v>-2.9529999999999998</v>
      </c>
      <c r="AJ33" s="111">
        <v>0.26100000000000001</v>
      </c>
      <c r="AK33" s="101">
        <v>252</v>
      </c>
      <c r="AL33" s="102">
        <v>9.1379999999999999</v>
      </c>
      <c r="AM33" s="102">
        <v>254.45500000000001</v>
      </c>
      <c r="AN33" s="102">
        <v>6.7729999999999997</v>
      </c>
      <c r="AO33" s="102">
        <v>251.45500000000001</v>
      </c>
      <c r="AP33" s="102">
        <v>19.972000000000001</v>
      </c>
      <c r="AQ33" s="102">
        <v>0.37</v>
      </c>
      <c r="AR33" s="111">
        <v>0.90200000000000002</v>
      </c>
      <c r="AS33" s="101">
        <v>267.44400000000002</v>
      </c>
      <c r="AT33" s="102">
        <v>8.9179999999999993</v>
      </c>
      <c r="AU33" s="102">
        <v>271.54500000000002</v>
      </c>
      <c r="AV33" s="102">
        <v>5.4290000000000003</v>
      </c>
      <c r="AW33" s="102">
        <v>272</v>
      </c>
      <c r="AX33" s="102">
        <v>19.120999999999999</v>
      </c>
      <c r="AY33" s="102">
        <v>-2.2130000000000001</v>
      </c>
      <c r="AZ33" s="104">
        <v>0.44</v>
      </c>
    </row>
    <row r="34" spans="1:52" x14ac:dyDescent="0.2">
      <c r="A34" s="305"/>
      <c r="B34" s="68" t="s">
        <v>133</v>
      </c>
      <c r="C34" s="67" t="s">
        <v>132</v>
      </c>
      <c r="D34" s="66" t="s">
        <v>131</v>
      </c>
      <c r="E34" s="101">
        <v>74.14</v>
      </c>
      <c r="F34" s="102">
        <v>2.1190000000000002</v>
      </c>
      <c r="G34" s="102">
        <v>75.290000000000006</v>
      </c>
      <c r="H34" s="102">
        <v>2.9319999999999999</v>
      </c>
      <c r="I34" s="102">
        <v>73.819999999999993</v>
      </c>
      <c r="J34" s="102">
        <v>1.214</v>
      </c>
      <c r="K34" s="102">
        <v>0.16</v>
      </c>
      <c r="L34" s="104">
        <v>0.753</v>
      </c>
      <c r="M34" s="103">
        <v>76.875</v>
      </c>
      <c r="N34" s="102">
        <v>3.3050000000000002</v>
      </c>
      <c r="O34" s="102">
        <v>76.367000000000004</v>
      </c>
      <c r="P34" s="102">
        <v>2.1269999999999998</v>
      </c>
      <c r="Q34" s="102">
        <v>74.209999999999994</v>
      </c>
      <c r="R34" s="102">
        <v>2.91</v>
      </c>
      <c r="S34" s="102">
        <v>1.363</v>
      </c>
      <c r="T34" s="104">
        <v>4.8599999999999997E-2</v>
      </c>
      <c r="U34" s="103">
        <v>74.977999999999994</v>
      </c>
      <c r="V34" s="102">
        <v>1.99</v>
      </c>
      <c r="W34" s="102">
        <v>73.427000000000007</v>
      </c>
      <c r="X34" s="102">
        <v>1.625</v>
      </c>
      <c r="Y34" s="102">
        <v>71.177999999999997</v>
      </c>
      <c r="Z34" s="102">
        <v>2.9670000000000001</v>
      </c>
      <c r="AA34" s="102">
        <v>1.9</v>
      </c>
      <c r="AB34" s="104">
        <v>1.0200000000000001E-3</v>
      </c>
      <c r="AC34" s="101">
        <v>74.930000000000007</v>
      </c>
      <c r="AD34" s="102">
        <v>1.1379999999999999</v>
      </c>
      <c r="AE34" s="102">
        <v>74.522000000000006</v>
      </c>
      <c r="AF34" s="102">
        <v>0.88900000000000001</v>
      </c>
      <c r="AG34" s="102">
        <v>74.510999999999996</v>
      </c>
      <c r="AH34" s="102">
        <v>2.3319999999999999</v>
      </c>
      <c r="AI34" s="102">
        <v>0.21299999999999999</v>
      </c>
      <c r="AJ34" s="111">
        <v>0.55300000000000005</v>
      </c>
      <c r="AK34" s="101">
        <v>77.221999999999994</v>
      </c>
      <c r="AL34" s="102">
        <v>2.5430000000000001</v>
      </c>
      <c r="AM34" s="102">
        <v>75.617999999999995</v>
      </c>
      <c r="AN34" s="102">
        <v>2.6659999999999999</v>
      </c>
      <c r="AO34" s="102">
        <v>74.355000000000004</v>
      </c>
      <c r="AP34" s="102">
        <v>4.8220000000000001</v>
      </c>
      <c r="AQ34" s="102">
        <v>1.4279999999999999</v>
      </c>
      <c r="AR34" s="111">
        <v>7.9500000000000001E-2</v>
      </c>
      <c r="AS34" s="101">
        <v>73.111000000000004</v>
      </c>
      <c r="AT34" s="102">
        <v>3.9180000000000001</v>
      </c>
      <c r="AU34" s="102">
        <v>70.718000000000004</v>
      </c>
      <c r="AV34" s="102">
        <v>2.4260000000000002</v>
      </c>
      <c r="AW34" s="102">
        <v>68.835999999999999</v>
      </c>
      <c r="AX34" s="102">
        <v>3.3359999999999999</v>
      </c>
      <c r="AY34" s="102">
        <v>2.1280000000000001</v>
      </c>
      <c r="AZ34" s="104">
        <v>5.7400000000000003E-3</v>
      </c>
    </row>
    <row r="35" spans="1:52" ht="17" thickBot="1" x14ac:dyDescent="0.25">
      <c r="A35" s="306"/>
      <c r="B35" s="61" t="s">
        <v>130</v>
      </c>
      <c r="C35" s="60" t="s">
        <v>129</v>
      </c>
      <c r="D35" s="69" t="s">
        <v>128</v>
      </c>
      <c r="E35" s="105">
        <v>1.288</v>
      </c>
      <c r="F35" s="106">
        <v>3.2000000000000001E-2</v>
      </c>
      <c r="G35" s="106">
        <v>1.31</v>
      </c>
      <c r="H35" s="106">
        <v>2.5999999999999999E-2</v>
      </c>
      <c r="I35" s="106">
        <v>1.327</v>
      </c>
      <c r="J35" s="106">
        <v>2.3E-2</v>
      </c>
      <c r="K35" s="106">
        <v>-0.02</v>
      </c>
      <c r="L35" s="109">
        <v>2.7899999999999999E-3</v>
      </c>
      <c r="M35" s="107">
        <v>1.3089999999999999</v>
      </c>
      <c r="N35" s="106">
        <v>3.7999999999999999E-2</v>
      </c>
      <c r="O35" s="106">
        <v>1.3240000000000001</v>
      </c>
      <c r="P35" s="106">
        <v>2.7E-2</v>
      </c>
      <c r="Q35" s="106">
        <v>1.341</v>
      </c>
      <c r="R35" s="106">
        <v>2.8000000000000001E-2</v>
      </c>
      <c r="S35" s="106">
        <v>-1.6E-2</v>
      </c>
      <c r="T35" s="109">
        <v>3.2199999999999999E-2</v>
      </c>
      <c r="U35" s="107">
        <v>1.2729999999999999</v>
      </c>
      <c r="V35" s="106">
        <v>1.7000000000000001E-2</v>
      </c>
      <c r="W35" s="106">
        <v>1.3129999999999999</v>
      </c>
      <c r="X35" s="106">
        <v>2.5999999999999999E-2</v>
      </c>
      <c r="Y35" s="106">
        <v>1.353</v>
      </c>
      <c r="Z35" s="106">
        <v>3.3000000000000002E-2</v>
      </c>
      <c r="AA35" s="106">
        <v>-0.04</v>
      </c>
      <c r="AB35" s="109">
        <v>3.96E-7</v>
      </c>
      <c r="AC35" s="105">
        <v>1.284</v>
      </c>
      <c r="AD35" s="106">
        <v>1.7000000000000001E-2</v>
      </c>
      <c r="AE35" s="106">
        <v>1.304</v>
      </c>
      <c r="AF35" s="106">
        <v>1.7999999999999999E-2</v>
      </c>
      <c r="AG35" s="106">
        <v>1.3180000000000001</v>
      </c>
      <c r="AH35" s="106">
        <v>2.3E-2</v>
      </c>
      <c r="AI35" s="106">
        <v>-1.7000000000000001E-2</v>
      </c>
      <c r="AJ35" s="112">
        <v>7.4200000000000004E-4</v>
      </c>
      <c r="AK35" s="105">
        <v>1.321</v>
      </c>
      <c r="AL35" s="106">
        <v>1.7999999999999999E-2</v>
      </c>
      <c r="AM35" s="106">
        <v>1.3280000000000001</v>
      </c>
      <c r="AN35" s="106">
        <v>2.3E-2</v>
      </c>
      <c r="AO35" s="106">
        <v>1.357</v>
      </c>
      <c r="AP35" s="106">
        <v>3.2000000000000001E-2</v>
      </c>
      <c r="AQ35" s="106">
        <v>-1.7999999999999999E-2</v>
      </c>
      <c r="AR35" s="112">
        <v>2.99E-3</v>
      </c>
      <c r="AS35" s="105">
        <v>1.3280000000000001</v>
      </c>
      <c r="AT35" s="106">
        <v>2.9000000000000001E-2</v>
      </c>
      <c r="AU35" s="106">
        <v>1.3340000000000001</v>
      </c>
      <c r="AV35" s="106">
        <v>2.7E-2</v>
      </c>
      <c r="AW35" s="106">
        <v>1.363</v>
      </c>
      <c r="AX35" s="106">
        <v>3.1E-2</v>
      </c>
      <c r="AY35" s="106">
        <v>-1.7999999999999999E-2</v>
      </c>
      <c r="AZ35" s="109">
        <v>1.01E-2</v>
      </c>
    </row>
    <row r="36" spans="1:52" ht="17" x14ac:dyDescent="0.2">
      <c r="A36" s="386" t="s">
        <v>127</v>
      </c>
      <c r="B36" s="68" t="s">
        <v>20</v>
      </c>
      <c r="C36" s="67" t="s">
        <v>126</v>
      </c>
      <c r="D36" s="66" t="s">
        <v>96</v>
      </c>
      <c r="E36" s="101">
        <v>12.808</v>
      </c>
      <c r="F36" s="102">
        <v>2.274</v>
      </c>
      <c r="G36" s="102">
        <v>12.992000000000001</v>
      </c>
      <c r="H36" s="102">
        <v>1.891</v>
      </c>
      <c r="I36" s="102">
        <v>12.26</v>
      </c>
      <c r="J36" s="102">
        <v>1.857</v>
      </c>
      <c r="K36" s="102">
        <v>0.27400000000000002</v>
      </c>
      <c r="L36" s="104">
        <v>0.54400000000000004</v>
      </c>
      <c r="M36" s="103">
        <v>13.367000000000001</v>
      </c>
      <c r="N36" s="102">
        <v>2.08</v>
      </c>
      <c r="O36" s="102">
        <v>14.887</v>
      </c>
      <c r="P36" s="102">
        <v>2.194</v>
      </c>
      <c r="Q36" s="102">
        <v>14.666</v>
      </c>
      <c r="R36" s="102">
        <v>2.6960000000000002</v>
      </c>
      <c r="S36" s="102">
        <v>-0.61699999999999999</v>
      </c>
      <c r="T36" s="104">
        <v>0.27900000000000003</v>
      </c>
      <c r="U36" s="103">
        <v>15.191000000000001</v>
      </c>
      <c r="V36" s="102">
        <v>3.004</v>
      </c>
      <c r="W36" s="102">
        <v>14.836</v>
      </c>
      <c r="X36" s="102">
        <v>3.4580000000000002</v>
      </c>
      <c r="Y36" s="102">
        <v>14.590999999999999</v>
      </c>
      <c r="Z36" s="102">
        <v>2.6720000000000002</v>
      </c>
      <c r="AA36" s="102">
        <v>0.3</v>
      </c>
      <c r="AB36" s="104">
        <v>0.67800000000000005</v>
      </c>
      <c r="AC36" s="101">
        <v>11.542</v>
      </c>
      <c r="AD36" s="102">
        <v>1.6990000000000001</v>
      </c>
      <c r="AE36" s="102">
        <v>11.351000000000001</v>
      </c>
      <c r="AF36" s="102">
        <v>1.98</v>
      </c>
      <c r="AG36" s="102">
        <v>11.849</v>
      </c>
      <c r="AH36" s="102">
        <v>1.0680000000000001</v>
      </c>
      <c r="AI36" s="102">
        <v>-0.14799999999999999</v>
      </c>
      <c r="AJ36" s="111">
        <v>0.69299999999999995</v>
      </c>
      <c r="AK36" s="101">
        <v>9.9730000000000008</v>
      </c>
      <c r="AL36" s="102">
        <v>1.7689999999999999</v>
      </c>
      <c r="AM36" s="102">
        <v>10.651</v>
      </c>
      <c r="AN36" s="102">
        <v>2.294</v>
      </c>
      <c r="AO36" s="102">
        <v>10.336</v>
      </c>
      <c r="AP36" s="102">
        <v>1.2969999999999999</v>
      </c>
      <c r="AQ36" s="102">
        <v>-0.16400000000000001</v>
      </c>
      <c r="AR36" s="111">
        <v>0.69099999999999995</v>
      </c>
      <c r="AS36" s="101">
        <v>9.5069999999999997</v>
      </c>
      <c r="AT36" s="102">
        <v>1.458</v>
      </c>
      <c r="AU36" s="102">
        <v>9.4550000000000001</v>
      </c>
      <c r="AV36" s="102">
        <v>2.0089999999999999</v>
      </c>
      <c r="AW36" s="102">
        <v>9.9130000000000003</v>
      </c>
      <c r="AX36" s="102">
        <v>1.819</v>
      </c>
      <c r="AY36" s="102">
        <v>-0.21199999999999999</v>
      </c>
      <c r="AZ36" s="104">
        <v>0.59699999999999998</v>
      </c>
    </row>
    <row r="37" spans="1:52" x14ac:dyDescent="0.2">
      <c r="A37" s="386"/>
      <c r="B37" s="68" t="s">
        <v>125</v>
      </c>
      <c r="C37" s="67" t="s">
        <v>124</v>
      </c>
      <c r="D37" s="66" t="s">
        <v>111</v>
      </c>
      <c r="E37" s="101">
        <v>2.5</v>
      </c>
      <c r="F37" s="102">
        <v>1.085</v>
      </c>
      <c r="G37" s="102">
        <v>2.39</v>
      </c>
      <c r="H37" s="102">
        <v>0.73599999999999999</v>
      </c>
      <c r="I37" s="102">
        <v>3.14</v>
      </c>
      <c r="J37" s="102">
        <v>1.58</v>
      </c>
      <c r="K37" s="102">
        <v>-0.32</v>
      </c>
      <c r="L37" s="104">
        <v>0.23599999999999999</v>
      </c>
      <c r="M37" s="103">
        <v>12.087999999999999</v>
      </c>
      <c r="N37" s="102">
        <v>8.8629999999999995</v>
      </c>
      <c r="O37" s="102">
        <v>15.632999999999999</v>
      </c>
      <c r="P37" s="102">
        <v>18.274000000000001</v>
      </c>
      <c r="Q37" s="102">
        <v>7.84</v>
      </c>
      <c r="R37" s="102">
        <v>3.28</v>
      </c>
      <c r="S37" s="102">
        <v>2.335</v>
      </c>
      <c r="T37" s="104">
        <v>0.41299999999999998</v>
      </c>
      <c r="U37" s="103">
        <v>5.4889999999999999</v>
      </c>
      <c r="V37" s="102">
        <v>1.2430000000000001</v>
      </c>
      <c r="W37" s="102">
        <v>5.609</v>
      </c>
      <c r="X37" s="102">
        <v>1.9890000000000001</v>
      </c>
      <c r="Y37" s="102">
        <v>9.3109999999999999</v>
      </c>
      <c r="Z37" s="102">
        <v>6.593</v>
      </c>
      <c r="AA37" s="102">
        <v>-1.911</v>
      </c>
      <c r="AB37" s="104">
        <v>0.05</v>
      </c>
      <c r="AC37" s="101">
        <v>4.2300000000000004</v>
      </c>
      <c r="AD37" s="102">
        <v>1.181</v>
      </c>
      <c r="AE37" s="102">
        <v>4.1779999999999999</v>
      </c>
      <c r="AF37" s="102">
        <v>1.2210000000000001</v>
      </c>
      <c r="AG37" s="102">
        <v>3.7440000000000002</v>
      </c>
      <c r="AH37" s="102">
        <v>0.55000000000000004</v>
      </c>
      <c r="AI37" s="102">
        <v>0.24</v>
      </c>
      <c r="AJ37" s="111">
        <v>0.317</v>
      </c>
      <c r="AK37" s="101">
        <v>5.7560000000000002</v>
      </c>
      <c r="AL37" s="102">
        <v>1.6020000000000001</v>
      </c>
      <c r="AM37" s="102">
        <v>5.8730000000000002</v>
      </c>
      <c r="AN37" s="102">
        <v>1.7110000000000001</v>
      </c>
      <c r="AO37" s="102">
        <v>5.9359999999999999</v>
      </c>
      <c r="AP37" s="102">
        <v>1.9419999999999999</v>
      </c>
      <c r="AQ37" s="102">
        <v>-8.8999999999999996E-2</v>
      </c>
      <c r="AR37" s="111">
        <v>0.82</v>
      </c>
      <c r="AS37" s="101">
        <v>6.5890000000000004</v>
      </c>
      <c r="AT37" s="102">
        <v>1.5309999999999999</v>
      </c>
      <c r="AU37" s="102">
        <v>6.3449999999999998</v>
      </c>
      <c r="AV37" s="102">
        <v>1.8260000000000001</v>
      </c>
      <c r="AW37" s="102">
        <v>5.673</v>
      </c>
      <c r="AX37" s="102">
        <v>1.5880000000000001</v>
      </c>
      <c r="AY37" s="102">
        <v>0.46600000000000003</v>
      </c>
      <c r="AZ37" s="104">
        <v>0.214</v>
      </c>
    </row>
    <row r="38" spans="1:52" x14ac:dyDescent="0.2">
      <c r="A38" s="386"/>
      <c r="B38" s="68" t="s">
        <v>123</v>
      </c>
      <c r="C38" s="67" t="s">
        <v>122</v>
      </c>
      <c r="D38" s="66" t="s">
        <v>111</v>
      </c>
      <c r="E38" s="101">
        <v>93.45</v>
      </c>
      <c r="F38" s="102">
        <v>1.4470000000000001</v>
      </c>
      <c r="G38" s="102">
        <v>92.12</v>
      </c>
      <c r="H38" s="102">
        <v>2.9430000000000001</v>
      </c>
      <c r="I38" s="102">
        <v>91.33</v>
      </c>
      <c r="J38" s="102">
        <v>3.492</v>
      </c>
      <c r="K38" s="102">
        <v>1.06</v>
      </c>
      <c r="L38" s="104">
        <v>9.2299999999999993E-2</v>
      </c>
      <c r="M38" s="103">
        <v>76.45</v>
      </c>
      <c r="N38" s="102">
        <v>18.762</v>
      </c>
      <c r="O38" s="102">
        <v>77.099999999999994</v>
      </c>
      <c r="P38" s="102">
        <v>18.077999999999999</v>
      </c>
      <c r="Q38" s="102">
        <v>86.99</v>
      </c>
      <c r="R38" s="102">
        <v>3.23</v>
      </c>
      <c r="S38" s="102">
        <v>-5.4429999999999996</v>
      </c>
      <c r="T38" s="104">
        <v>0.127</v>
      </c>
      <c r="U38" s="103">
        <v>89.266999999999996</v>
      </c>
      <c r="V38" s="102">
        <v>2.101</v>
      </c>
      <c r="W38" s="102">
        <v>88.608999999999995</v>
      </c>
      <c r="X38" s="102">
        <v>3.2679999999999998</v>
      </c>
      <c r="Y38" s="102">
        <v>84.632999999999996</v>
      </c>
      <c r="Z38" s="102">
        <v>7.4640000000000004</v>
      </c>
      <c r="AA38" s="102">
        <v>2.3170000000000002</v>
      </c>
      <c r="AB38" s="104">
        <v>4.7800000000000002E-2</v>
      </c>
      <c r="AC38" s="101">
        <v>90.44</v>
      </c>
      <c r="AD38" s="102">
        <v>1.526</v>
      </c>
      <c r="AE38" s="102">
        <v>90.533000000000001</v>
      </c>
      <c r="AF38" s="102">
        <v>1.3220000000000001</v>
      </c>
      <c r="AG38" s="102">
        <v>90.7</v>
      </c>
      <c r="AH38" s="102">
        <v>1.1060000000000001</v>
      </c>
      <c r="AI38" s="102">
        <v>-0.129</v>
      </c>
      <c r="AJ38" s="111">
        <v>0.67100000000000004</v>
      </c>
      <c r="AK38" s="101">
        <v>88.566999999999993</v>
      </c>
      <c r="AL38" s="102">
        <v>2.2919999999999998</v>
      </c>
      <c r="AM38" s="102">
        <v>87.772999999999996</v>
      </c>
      <c r="AN38" s="102">
        <v>1.66</v>
      </c>
      <c r="AO38" s="102">
        <v>88.626999999999995</v>
      </c>
      <c r="AP38" s="102">
        <v>1.7250000000000001</v>
      </c>
      <c r="AQ38" s="102">
        <v>-0.06</v>
      </c>
      <c r="AR38" s="111">
        <v>0.88900000000000001</v>
      </c>
      <c r="AS38" s="101">
        <v>87.566999999999993</v>
      </c>
      <c r="AT38" s="102">
        <v>2.3969999999999998</v>
      </c>
      <c r="AU38" s="102">
        <v>88.245000000000005</v>
      </c>
      <c r="AV38" s="102">
        <v>1.9119999999999999</v>
      </c>
      <c r="AW38" s="102">
        <v>87.772999999999996</v>
      </c>
      <c r="AX38" s="102">
        <v>1.496</v>
      </c>
      <c r="AY38" s="102">
        <v>-8.2000000000000003E-2</v>
      </c>
      <c r="AZ38" s="104">
        <v>0.85</v>
      </c>
    </row>
    <row r="39" spans="1:52" x14ac:dyDescent="0.2">
      <c r="A39" s="386"/>
      <c r="B39" s="68" t="s">
        <v>121</v>
      </c>
      <c r="C39" s="67" t="s">
        <v>120</v>
      </c>
      <c r="D39" s="66" t="s">
        <v>111</v>
      </c>
      <c r="E39" s="101">
        <v>0.87</v>
      </c>
      <c r="F39" s="102">
        <v>0.64600000000000002</v>
      </c>
      <c r="G39" s="102">
        <v>2.15</v>
      </c>
      <c r="H39" s="102">
        <v>2.3919999999999999</v>
      </c>
      <c r="I39" s="102">
        <v>2.04</v>
      </c>
      <c r="J39" s="102">
        <v>2.677</v>
      </c>
      <c r="K39" s="102">
        <v>-0.58499999999999996</v>
      </c>
      <c r="L39" s="104">
        <v>0.222</v>
      </c>
      <c r="M39" s="103">
        <v>7.7380000000000004</v>
      </c>
      <c r="N39" s="102">
        <v>10.888999999999999</v>
      </c>
      <c r="O39" s="102">
        <v>2.8889999999999998</v>
      </c>
      <c r="P39" s="102">
        <v>1.008</v>
      </c>
      <c r="Q39" s="102">
        <v>1.92</v>
      </c>
      <c r="R39" s="102">
        <v>0.52500000000000002</v>
      </c>
      <c r="S39" s="102">
        <v>2.8359999999999999</v>
      </c>
      <c r="T39" s="104">
        <v>5.21E-2</v>
      </c>
      <c r="U39" s="103">
        <v>2.6219999999999999</v>
      </c>
      <c r="V39" s="102">
        <v>0.91300000000000003</v>
      </c>
      <c r="W39" s="102">
        <v>1.8</v>
      </c>
      <c r="X39" s="102">
        <v>0.51600000000000001</v>
      </c>
      <c r="Y39" s="102">
        <v>2.8439999999999999</v>
      </c>
      <c r="Z39" s="102">
        <v>0.97499999999999998</v>
      </c>
      <c r="AA39" s="102">
        <v>-0.111</v>
      </c>
      <c r="AB39" s="104">
        <v>0.61299999999999999</v>
      </c>
      <c r="AC39" s="101">
        <v>1.95</v>
      </c>
      <c r="AD39" s="102">
        <v>0.95699999999999996</v>
      </c>
      <c r="AE39" s="102">
        <v>1.889</v>
      </c>
      <c r="AF39" s="102">
        <v>0.69399999999999995</v>
      </c>
      <c r="AG39" s="102">
        <v>2.1669999999999998</v>
      </c>
      <c r="AH39" s="102">
        <v>0.98399999999999999</v>
      </c>
      <c r="AI39" s="102">
        <v>-0.105</v>
      </c>
      <c r="AJ39" s="111">
        <v>0.60499999999999998</v>
      </c>
      <c r="AK39" s="101">
        <v>2.6</v>
      </c>
      <c r="AL39" s="102">
        <v>1.58</v>
      </c>
      <c r="AM39" s="102">
        <v>2.673</v>
      </c>
      <c r="AN39" s="102">
        <v>1.603</v>
      </c>
      <c r="AO39" s="102">
        <v>2.2639999999999998</v>
      </c>
      <c r="AP39" s="102">
        <v>0.73699999999999999</v>
      </c>
      <c r="AQ39" s="102">
        <v>0.17699999999999999</v>
      </c>
      <c r="AR39" s="111">
        <v>0.55900000000000005</v>
      </c>
      <c r="AS39" s="101">
        <v>2.556</v>
      </c>
      <c r="AT39" s="102">
        <v>1.0580000000000001</v>
      </c>
      <c r="AU39" s="102">
        <v>2.4180000000000001</v>
      </c>
      <c r="AV39" s="102">
        <v>1.411</v>
      </c>
      <c r="AW39" s="102">
        <v>2.9089999999999998</v>
      </c>
      <c r="AX39" s="102">
        <v>1.3129999999999999</v>
      </c>
      <c r="AY39" s="102">
        <v>-0.188</v>
      </c>
      <c r="AZ39" s="104">
        <v>0.51500000000000001</v>
      </c>
    </row>
    <row r="40" spans="1:52" x14ac:dyDescent="0.2">
      <c r="A40" s="386"/>
      <c r="B40" s="68" t="s">
        <v>119</v>
      </c>
      <c r="C40" s="67" t="s">
        <v>118</v>
      </c>
      <c r="D40" s="66" t="s">
        <v>111</v>
      </c>
      <c r="E40" s="101">
        <v>2.94</v>
      </c>
      <c r="F40" s="102">
        <v>0.79700000000000004</v>
      </c>
      <c r="G40" s="102">
        <v>3.12</v>
      </c>
      <c r="H40" s="102">
        <v>1.147</v>
      </c>
      <c r="I40" s="102">
        <v>3.18</v>
      </c>
      <c r="J40" s="102">
        <v>1.639</v>
      </c>
      <c r="K40" s="102">
        <v>-0.12</v>
      </c>
      <c r="L40" s="104">
        <v>0.66400000000000003</v>
      </c>
      <c r="M40" s="103">
        <v>2.9</v>
      </c>
      <c r="N40" s="102">
        <v>1.45</v>
      </c>
      <c r="O40" s="102">
        <v>3.6560000000000001</v>
      </c>
      <c r="P40" s="102">
        <v>1.3009999999999999</v>
      </c>
      <c r="Q40" s="102">
        <v>2.5299999999999998</v>
      </c>
      <c r="R40" s="102">
        <v>0.89900000000000002</v>
      </c>
      <c r="S40" s="102">
        <v>0.22</v>
      </c>
      <c r="T40" s="104">
        <v>0.47399999999999998</v>
      </c>
      <c r="U40" s="103">
        <v>1.8560000000000001</v>
      </c>
      <c r="V40" s="102">
        <v>0.96699999999999997</v>
      </c>
      <c r="W40" s="102">
        <v>2.327</v>
      </c>
      <c r="X40" s="102">
        <v>1.4910000000000001</v>
      </c>
      <c r="Y40" s="102">
        <v>2.0779999999999998</v>
      </c>
      <c r="Z40" s="102">
        <v>1.1879999999999999</v>
      </c>
      <c r="AA40" s="102">
        <v>-0.111</v>
      </c>
      <c r="AB40" s="104">
        <v>0.70799999999999996</v>
      </c>
      <c r="AC40" s="101">
        <v>2.68</v>
      </c>
      <c r="AD40" s="102">
        <v>1.077</v>
      </c>
      <c r="AE40" s="102">
        <v>2.6440000000000001</v>
      </c>
      <c r="AF40" s="102">
        <v>0.66400000000000003</v>
      </c>
      <c r="AG40" s="102">
        <v>2.7890000000000001</v>
      </c>
      <c r="AH40" s="102">
        <v>0.56899999999999995</v>
      </c>
      <c r="AI40" s="102">
        <v>-5.2999999999999999E-2</v>
      </c>
      <c r="AJ40" s="111">
        <v>0.77500000000000002</v>
      </c>
      <c r="AK40" s="101">
        <v>2.5</v>
      </c>
      <c r="AL40" s="102">
        <v>1.363</v>
      </c>
      <c r="AM40" s="102">
        <v>3.0910000000000002</v>
      </c>
      <c r="AN40" s="102">
        <v>1.7909999999999999</v>
      </c>
      <c r="AO40" s="102">
        <v>2.609</v>
      </c>
      <c r="AP40" s="102">
        <v>0.64900000000000002</v>
      </c>
      <c r="AQ40" s="102">
        <v>-3.5000000000000003E-2</v>
      </c>
      <c r="AR40" s="111">
        <v>0.90800000000000003</v>
      </c>
      <c r="AS40" s="101">
        <v>2.6890000000000001</v>
      </c>
      <c r="AT40" s="102">
        <v>1.994</v>
      </c>
      <c r="AU40" s="102">
        <v>2.218</v>
      </c>
      <c r="AV40" s="102">
        <v>0.80500000000000005</v>
      </c>
      <c r="AW40" s="102">
        <v>2.8730000000000002</v>
      </c>
      <c r="AX40" s="102">
        <v>1.427</v>
      </c>
      <c r="AY40" s="102">
        <v>-0.112</v>
      </c>
      <c r="AZ40" s="104">
        <v>0.73299999999999998</v>
      </c>
    </row>
    <row r="41" spans="1:52" x14ac:dyDescent="0.2">
      <c r="A41" s="386"/>
      <c r="B41" s="68" t="s">
        <v>117</v>
      </c>
      <c r="C41" s="67" t="s">
        <v>116</v>
      </c>
      <c r="D41" s="66" t="s">
        <v>111</v>
      </c>
      <c r="E41" s="101">
        <v>0.09</v>
      </c>
      <c r="F41" s="102">
        <v>7.3999999999999996E-2</v>
      </c>
      <c r="G41" s="102">
        <v>0.1</v>
      </c>
      <c r="H41" s="102">
        <v>4.7E-2</v>
      </c>
      <c r="I41" s="102">
        <v>0.12</v>
      </c>
      <c r="J41" s="102">
        <v>9.1999999999999998E-2</v>
      </c>
      <c r="K41" s="102">
        <v>-1.4999999999999999E-2</v>
      </c>
      <c r="L41" s="104">
        <v>0.35899999999999999</v>
      </c>
      <c r="M41" s="103">
        <v>0.16200000000000001</v>
      </c>
      <c r="N41" s="102">
        <v>7.3999999999999996E-2</v>
      </c>
      <c r="O41" s="102">
        <v>0.17799999999999999</v>
      </c>
      <c r="P41" s="102">
        <v>6.7000000000000004E-2</v>
      </c>
      <c r="Q41" s="102">
        <v>0.19</v>
      </c>
      <c r="R41" s="102">
        <v>5.7000000000000002E-2</v>
      </c>
      <c r="S41" s="102">
        <v>-1.4E-2</v>
      </c>
      <c r="T41" s="104">
        <v>0.377</v>
      </c>
      <c r="U41" s="103">
        <v>0.156</v>
      </c>
      <c r="V41" s="102">
        <v>5.2999999999999999E-2</v>
      </c>
      <c r="W41" s="102">
        <v>0.2</v>
      </c>
      <c r="X41" s="102">
        <v>4.4999999999999998E-2</v>
      </c>
      <c r="Y41" s="102">
        <v>0.156</v>
      </c>
      <c r="Z41" s="102">
        <v>5.2999999999999999E-2</v>
      </c>
      <c r="AA41" s="102">
        <v>0</v>
      </c>
      <c r="AB41" s="104">
        <v>1</v>
      </c>
      <c r="AC41" s="101">
        <v>0.22</v>
      </c>
      <c r="AD41" s="102">
        <v>0.10299999999999999</v>
      </c>
      <c r="AE41" s="102">
        <v>0.222</v>
      </c>
      <c r="AF41" s="102">
        <v>9.7000000000000003E-2</v>
      </c>
      <c r="AG41" s="102">
        <v>0.17799999999999999</v>
      </c>
      <c r="AH41" s="102">
        <v>4.3999999999999997E-2</v>
      </c>
      <c r="AI41" s="102">
        <v>2.1000000000000001E-2</v>
      </c>
      <c r="AJ41" s="111">
        <v>0.30199999999999999</v>
      </c>
      <c r="AK41" s="101">
        <v>0.189</v>
      </c>
      <c r="AL41" s="102">
        <v>0.06</v>
      </c>
      <c r="AM41" s="102">
        <v>0.16400000000000001</v>
      </c>
      <c r="AN41" s="102">
        <v>6.7000000000000004E-2</v>
      </c>
      <c r="AO41" s="102">
        <v>0.155</v>
      </c>
      <c r="AP41" s="102">
        <v>6.9000000000000006E-2</v>
      </c>
      <c r="AQ41" s="102">
        <v>1.7000000000000001E-2</v>
      </c>
      <c r="AR41" s="111">
        <v>0.25600000000000001</v>
      </c>
      <c r="AS41" s="101">
        <v>0.111</v>
      </c>
      <c r="AT41" s="102">
        <v>0.06</v>
      </c>
      <c r="AU41" s="102">
        <v>0.17299999999999999</v>
      </c>
      <c r="AV41" s="102">
        <v>7.9000000000000001E-2</v>
      </c>
      <c r="AW41" s="102">
        <v>0.182</v>
      </c>
      <c r="AX41" s="102">
        <v>0.04</v>
      </c>
      <c r="AY41" s="102">
        <v>-3.4000000000000002E-2</v>
      </c>
      <c r="AZ41" s="104">
        <v>1.9699999999999999E-2</v>
      </c>
    </row>
    <row r="42" spans="1:52" x14ac:dyDescent="0.2">
      <c r="A42" s="386"/>
      <c r="B42" s="68" t="s">
        <v>115</v>
      </c>
      <c r="C42" s="67" t="s">
        <v>114</v>
      </c>
      <c r="D42" s="66" t="s">
        <v>111</v>
      </c>
      <c r="E42" s="101">
        <v>0.13</v>
      </c>
      <c r="F42" s="102">
        <v>6.7000000000000004E-2</v>
      </c>
      <c r="G42" s="102">
        <v>0.13</v>
      </c>
      <c r="H42" s="102">
        <v>0.11600000000000001</v>
      </c>
      <c r="I42" s="102">
        <v>0.17</v>
      </c>
      <c r="J42" s="102">
        <v>9.5000000000000001E-2</v>
      </c>
      <c r="K42" s="102">
        <v>-0.02</v>
      </c>
      <c r="L42" s="104">
        <v>0.34799999999999998</v>
      </c>
      <c r="M42" s="103">
        <v>0.67500000000000004</v>
      </c>
      <c r="N42" s="102">
        <v>0.45900000000000002</v>
      </c>
      <c r="O42" s="102">
        <v>0.56699999999999995</v>
      </c>
      <c r="P42" s="102">
        <v>0.26500000000000001</v>
      </c>
      <c r="Q42" s="102">
        <v>0.52</v>
      </c>
      <c r="R42" s="102">
        <v>0.253</v>
      </c>
      <c r="S42" s="102">
        <v>7.5999999999999998E-2</v>
      </c>
      <c r="T42" s="104">
        <v>0.32800000000000001</v>
      </c>
      <c r="U42" s="103">
        <v>0.57799999999999996</v>
      </c>
      <c r="V42" s="102">
        <v>0.25900000000000001</v>
      </c>
      <c r="W42" s="102">
        <v>1.4730000000000001</v>
      </c>
      <c r="X42" s="102">
        <v>2.5870000000000002</v>
      </c>
      <c r="Y42" s="102">
        <v>1</v>
      </c>
      <c r="Z42" s="102">
        <v>0.59399999999999997</v>
      </c>
      <c r="AA42" s="102">
        <v>-0.21099999999999999</v>
      </c>
      <c r="AB42" s="104">
        <v>0.59199999999999997</v>
      </c>
      <c r="AC42" s="101">
        <v>0.51</v>
      </c>
      <c r="AD42" s="102">
        <v>0.218</v>
      </c>
      <c r="AE42" s="102">
        <v>0.5</v>
      </c>
      <c r="AF42" s="102">
        <v>0.16600000000000001</v>
      </c>
      <c r="AG42" s="102">
        <v>0.44400000000000001</v>
      </c>
      <c r="AH42" s="102">
        <v>0.113</v>
      </c>
      <c r="AI42" s="102">
        <v>3.2000000000000001E-2</v>
      </c>
      <c r="AJ42" s="111">
        <v>0.41499999999999998</v>
      </c>
      <c r="AK42" s="101">
        <v>0.36699999999999999</v>
      </c>
      <c r="AL42" s="102">
        <v>0.158</v>
      </c>
      <c r="AM42" s="102">
        <v>0.436</v>
      </c>
      <c r="AN42" s="102">
        <v>0.121</v>
      </c>
      <c r="AO42" s="102">
        <v>0.36399999999999999</v>
      </c>
      <c r="AP42" s="102">
        <v>0.112</v>
      </c>
      <c r="AQ42" s="102">
        <v>4.0000000000000001E-3</v>
      </c>
      <c r="AR42" s="111">
        <v>0.89200000000000002</v>
      </c>
      <c r="AS42" s="101">
        <v>0.45600000000000002</v>
      </c>
      <c r="AT42" s="102">
        <v>0.159</v>
      </c>
      <c r="AU42" s="102">
        <v>0.6</v>
      </c>
      <c r="AV42" s="102">
        <v>0.371</v>
      </c>
      <c r="AW42" s="102">
        <v>0.60899999999999999</v>
      </c>
      <c r="AX42" s="102">
        <v>0.51700000000000002</v>
      </c>
      <c r="AY42" s="102">
        <v>-7.3999999999999996E-2</v>
      </c>
      <c r="AZ42" s="104">
        <v>0.39600000000000002</v>
      </c>
    </row>
    <row r="43" spans="1:52" x14ac:dyDescent="0.2">
      <c r="A43" s="386"/>
      <c r="B43" s="68" t="s">
        <v>113</v>
      </c>
      <c r="C43" s="67" t="s">
        <v>112</v>
      </c>
      <c r="D43" s="66" t="s">
        <v>111</v>
      </c>
      <c r="E43" s="101">
        <v>0</v>
      </c>
      <c r="F43" s="102">
        <v>0</v>
      </c>
      <c r="G43" s="102">
        <v>0</v>
      </c>
      <c r="H43" s="102">
        <v>0</v>
      </c>
      <c r="I43" s="102">
        <v>0</v>
      </c>
      <c r="J43" s="102">
        <v>0</v>
      </c>
      <c r="K43" s="102">
        <v>0</v>
      </c>
      <c r="L43" s="104" t="s">
        <v>25</v>
      </c>
      <c r="M43" s="103">
        <v>0</v>
      </c>
      <c r="N43" s="102">
        <v>0</v>
      </c>
      <c r="O43" s="102">
        <v>0</v>
      </c>
      <c r="P43" s="102">
        <v>0</v>
      </c>
      <c r="Q43" s="102">
        <v>0</v>
      </c>
      <c r="R43" s="102">
        <v>0</v>
      </c>
      <c r="S43" s="102">
        <v>0</v>
      </c>
      <c r="T43" s="104" t="s">
        <v>25</v>
      </c>
      <c r="U43" s="103">
        <v>0</v>
      </c>
      <c r="V43" s="102">
        <v>0</v>
      </c>
      <c r="W43" s="102">
        <v>0</v>
      </c>
      <c r="X43" s="102">
        <v>0</v>
      </c>
      <c r="Y43" s="102">
        <v>0</v>
      </c>
      <c r="Z43" s="102">
        <v>0</v>
      </c>
      <c r="AA43" s="102">
        <v>0</v>
      </c>
      <c r="AB43" s="104" t="s">
        <v>25</v>
      </c>
      <c r="AC43" s="101">
        <v>0</v>
      </c>
      <c r="AD43" s="102">
        <v>0</v>
      </c>
      <c r="AE43" s="102">
        <v>0</v>
      </c>
      <c r="AF43" s="102">
        <v>0</v>
      </c>
      <c r="AG43" s="102">
        <v>0</v>
      </c>
      <c r="AH43" s="102">
        <v>0</v>
      </c>
      <c r="AI43" s="102">
        <v>0</v>
      </c>
      <c r="AJ43" s="104" t="s">
        <v>25</v>
      </c>
      <c r="AK43" s="101">
        <v>0</v>
      </c>
      <c r="AL43" s="102">
        <v>0</v>
      </c>
      <c r="AM43" s="102">
        <v>0</v>
      </c>
      <c r="AN43" s="102">
        <v>0</v>
      </c>
      <c r="AO43" s="102">
        <v>0</v>
      </c>
      <c r="AP43" s="102">
        <v>0</v>
      </c>
      <c r="AQ43" s="102">
        <v>0</v>
      </c>
      <c r="AR43" s="104" t="s">
        <v>25</v>
      </c>
      <c r="AS43" s="101">
        <v>0</v>
      </c>
      <c r="AT43" s="102">
        <v>0</v>
      </c>
      <c r="AU43" s="102">
        <v>0</v>
      </c>
      <c r="AV43" s="102">
        <v>0</v>
      </c>
      <c r="AW43" s="102">
        <v>0</v>
      </c>
      <c r="AX43" s="102">
        <v>0</v>
      </c>
      <c r="AY43" s="102">
        <v>0</v>
      </c>
      <c r="AZ43" s="104" t="s">
        <v>25</v>
      </c>
    </row>
    <row r="44" spans="1:52" ht="17" x14ac:dyDescent="0.2">
      <c r="A44" s="386"/>
      <c r="B44" s="68" t="s">
        <v>110</v>
      </c>
      <c r="C44" s="67" t="s">
        <v>109</v>
      </c>
      <c r="D44" s="66" t="s">
        <v>96</v>
      </c>
      <c r="E44" s="101">
        <v>0.32</v>
      </c>
      <c r="F44" s="102">
        <v>0.15</v>
      </c>
      <c r="G44" s="102">
        <v>0.308</v>
      </c>
      <c r="H44" s="102">
        <v>0.11</v>
      </c>
      <c r="I44" s="102">
        <v>0.376</v>
      </c>
      <c r="J44" s="102">
        <v>0.18099999999999999</v>
      </c>
      <c r="K44" s="102">
        <v>-2.8000000000000001E-2</v>
      </c>
      <c r="L44" s="104">
        <v>0.40600000000000003</v>
      </c>
      <c r="M44" s="103">
        <v>1.51</v>
      </c>
      <c r="N44" s="102">
        <v>0.88500000000000001</v>
      </c>
      <c r="O44" s="102">
        <v>2.1379999999999999</v>
      </c>
      <c r="P44" s="102">
        <v>2.3479999999999999</v>
      </c>
      <c r="Q44" s="102">
        <v>1.1339999999999999</v>
      </c>
      <c r="R44" s="102">
        <v>0.46300000000000002</v>
      </c>
      <c r="S44" s="102">
        <v>0.218</v>
      </c>
      <c r="T44" s="104">
        <v>0.54100000000000004</v>
      </c>
      <c r="U44" s="103">
        <v>0.80700000000000005</v>
      </c>
      <c r="V44" s="102">
        <v>0.14299999999999999</v>
      </c>
      <c r="W44" s="102">
        <v>0.84</v>
      </c>
      <c r="X44" s="102">
        <v>0.34399999999999997</v>
      </c>
      <c r="Y44" s="102">
        <v>1.2909999999999999</v>
      </c>
      <c r="Z44" s="102">
        <v>0.85599999999999998</v>
      </c>
      <c r="AA44" s="102">
        <v>-0.24199999999999999</v>
      </c>
      <c r="AB44" s="104">
        <v>6.1800000000000001E-2</v>
      </c>
      <c r="AC44" s="101">
        <v>0.48399999999999999</v>
      </c>
      <c r="AD44" s="102">
        <v>0.13300000000000001</v>
      </c>
      <c r="AE44" s="102">
        <v>0.46899999999999997</v>
      </c>
      <c r="AF44" s="102">
        <v>0.14299999999999999</v>
      </c>
      <c r="AG44" s="102">
        <v>0.44400000000000001</v>
      </c>
      <c r="AH44" s="102">
        <v>8.7999999999999995E-2</v>
      </c>
      <c r="AI44" s="102">
        <v>0.02</v>
      </c>
      <c r="AJ44" s="111">
        <v>0.48599999999999999</v>
      </c>
      <c r="AK44" s="101">
        <v>0.57599999999999996</v>
      </c>
      <c r="AL44" s="102">
        <v>0.188</v>
      </c>
      <c r="AM44" s="102">
        <v>0.63100000000000001</v>
      </c>
      <c r="AN44" s="102">
        <v>0.26500000000000001</v>
      </c>
      <c r="AO44" s="102">
        <v>0.625</v>
      </c>
      <c r="AP44" s="102">
        <v>0.25700000000000001</v>
      </c>
      <c r="AQ44" s="102">
        <v>-2.4E-2</v>
      </c>
      <c r="AR44" s="111">
        <v>0.65900000000000003</v>
      </c>
      <c r="AS44" s="101">
        <v>0.622</v>
      </c>
      <c r="AT44" s="102">
        <v>0.14599999999999999</v>
      </c>
      <c r="AU44" s="102">
        <v>0.59099999999999997</v>
      </c>
      <c r="AV44" s="102">
        <v>0.183</v>
      </c>
      <c r="AW44" s="102">
        <v>0.56000000000000005</v>
      </c>
      <c r="AX44" s="102">
        <v>0.187</v>
      </c>
      <c r="AY44" s="102">
        <v>3.1E-2</v>
      </c>
      <c r="AZ44" s="104">
        <v>0.42599999999999999</v>
      </c>
    </row>
    <row r="45" spans="1:52" ht="17" x14ac:dyDescent="0.2">
      <c r="A45" s="386"/>
      <c r="B45" s="68" t="s">
        <v>108</v>
      </c>
      <c r="C45" s="67" t="s">
        <v>107</v>
      </c>
      <c r="D45" s="66" t="s">
        <v>96</v>
      </c>
      <c r="E45" s="101">
        <v>11.952</v>
      </c>
      <c r="F45" s="102">
        <v>2.0529999999999999</v>
      </c>
      <c r="G45" s="102">
        <v>11.988</v>
      </c>
      <c r="H45" s="102">
        <v>1.9059999999999999</v>
      </c>
      <c r="I45" s="102">
        <v>11.22</v>
      </c>
      <c r="J45" s="102">
        <v>1.897</v>
      </c>
      <c r="K45" s="102">
        <v>0.36599999999999999</v>
      </c>
      <c r="L45" s="104">
        <v>0.40300000000000002</v>
      </c>
      <c r="M45" s="103">
        <v>10.446999999999999</v>
      </c>
      <c r="N45" s="102">
        <v>3.5339999999999998</v>
      </c>
      <c r="O45" s="102">
        <v>11.662000000000001</v>
      </c>
      <c r="P45" s="102">
        <v>3.7589999999999999</v>
      </c>
      <c r="Q45" s="102">
        <v>12.768000000000001</v>
      </c>
      <c r="R45" s="102">
        <v>2.4300000000000002</v>
      </c>
      <c r="S45" s="102">
        <v>-1.1579999999999999</v>
      </c>
      <c r="T45" s="104">
        <v>0.13700000000000001</v>
      </c>
      <c r="U45" s="103">
        <v>13.603999999999999</v>
      </c>
      <c r="V45" s="102">
        <v>2.8929999999999998</v>
      </c>
      <c r="W45" s="102">
        <v>13.205</v>
      </c>
      <c r="X45" s="102">
        <v>3.3319999999999999</v>
      </c>
      <c r="Y45" s="102">
        <v>12.433</v>
      </c>
      <c r="Z45" s="102">
        <v>3.0059999999999998</v>
      </c>
      <c r="AA45" s="102">
        <v>0.58599999999999997</v>
      </c>
      <c r="AB45" s="104">
        <v>0.42199999999999999</v>
      </c>
      <c r="AC45" s="101">
        <v>10.446</v>
      </c>
      <c r="AD45" s="102">
        <v>1.611</v>
      </c>
      <c r="AE45" s="102">
        <v>10.284000000000001</v>
      </c>
      <c r="AF45" s="102">
        <v>1.7869999999999999</v>
      </c>
      <c r="AG45" s="102">
        <v>10.744</v>
      </c>
      <c r="AH45" s="102">
        <v>0.98499999999999999</v>
      </c>
      <c r="AI45" s="102">
        <v>-0.14399999999999999</v>
      </c>
      <c r="AJ45" s="111">
        <v>0.67600000000000005</v>
      </c>
      <c r="AK45" s="101">
        <v>8.8330000000000002</v>
      </c>
      <c r="AL45" s="102">
        <v>1.5569999999999999</v>
      </c>
      <c r="AM45" s="102">
        <v>9.3510000000000009</v>
      </c>
      <c r="AN45" s="102">
        <v>2.0230000000000001</v>
      </c>
      <c r="AO45" s="102">
        <v>9.1530000000000005</v>
      </c>
      <c r="AP45" s="102">
        <v>1.087</v>
      </c>
      <c r="AQ45" s="102">
        <v>-0.14699999999999999</v>
      </c>
      <c r="AR45" s="111">
        <v>0.68300000000000005</v>
      </c>
      <c r="AS45" s="101">
        <v>8.3469999999999995</v>
      </c>
      <c r="AT45" s="102">
        <v>1.4390000000000001</v>
      </c>
      <c r="AU45" s="102">
        <v>8.3670000000000009</v>
      </c>
      <c r="AV45" s="102">
        <v>1.9350000000000001</v>
      </c>
      <c r="AW45" s="102">
        <v>8.702</v>
      </c>
      <c r="AX45" s="102">
        <v>1.595</v>
      </c>
      <c r="AY45" s="102">
        <v>-0.183</v>
      </c>
      <c r="AZ45" s="104">
        <v>0.626</v>
      </c>
    </row>
    <row r="46" spans="1:52" ht="17" x14ac:dyDescent="0.2">
      <c r="A46" s="386"/>
      <c r="B46" s="68" t="s">
        <v>106</v>
      </c>
      <c r="C46" s="67" t="s">
        <v>105</v>
      </c>
      <c r="D46" s="66" t="s">
        <v>96</v>
      </c>
      <c r="E46" s="101">
        <v>0.112</v>
      </c>
      <c r="F46" s="102">
        <v>8.4000000000000005E-2</v>
      </c>
      <c r="G46" s="102">
        <v>0.26</v>
      </c>
      <c r="H46" s="102">
        <v>0.26900000000000002</v>
      </c>
      <c r="I46" s="102">
        <v>0.248</v>
      </c>
      <c r="J46" s="102">
        <v>0.30399999999999999</v>
      </c>
      <c r="K46" s="102">
        <v>-6.8000000000000005E-2</v>
      </c>
      <c r="L46" s="104">
        <v>0.21299999999999999</v>
      </c>
      <c r="M46" s="103">
        <v>0.90500000000000003</v>
      </c>
      <c r="N46" s="102">
        <v>1.1379999999999999</v>
      </c>
      <c r="O46" s="102">
        <v>0.43099999999999999</v>
      </c>
      <c r="P46" s="102">
        <v>0.17899999999999999</v>
      </c>
      <c r="Q46" s="102">
        <v>0.28599999999999998</v>
      </c>
      <c r="R46" s="102">
        <v>8.8999999999999996E-2</v>
      </c>
      <c r="S46" s="102">
        <v>0.30299999999999999</v>
      </c>
      <c r="T46" s="104">
        <v>4.8599999999999997E-2</v>
      </c>
      <c r="U46" s="103">
        <v>0.38</v>
      </c>
      <c r="V46" s="102">
        <v>8.8999999999999996E-2</v>
      </c>
      <c r="W46" s="102">
        <v>0.26200000000000001</v>
      </c>
      <c r="X46" s="102">
        <v>7.8E-2</v>
      </c>
      <c r="Y46" s="102">
        <v>0.40200000000000002</v>
      </c>
      <c r="Z46" s="102">
        <v>0.129</v>
      </c>
      <c r="AA46" s="102">
        <v>-1.0999999999999999E-2</v>
      </c>
      <c r="AB46" s="104">
        <v>0.69099999999999995</v>
      </c>
      <c r="AC46" s="101">
        <v>0.218</v>
      </c>
      <c r="AD46" s="102">
        <v>9.1999999999999998E-2</v>
      </c>
      <c r="AE46" s="102">
        <v>0.218</v>
      </c>
      <c r="AF46" s="102">
        <v>0.08</v>
      </c>
      <c r="AG46" s="102">
        <v>0.249</v>
      </c>
      <c r="AH46" s="102">
        <v>0.112</v>
      </c>
      <c r="AI46" s="102">
        <v>-1.4999999999999999E-2</v>
      </c>
      <c r="AJ46" s="111">
        <v>0.48699999999999999</v>
      </c>
      <c r="AK46" s="101">
        <v>0.253</v>
      </c>
      <c r="AL46" s="102">
        <v>0.153</v>
      </c>
      <c r="AM46" s="102">
        <v>0.27800000000000002</v>
      </c>
      <c r="AN46" s="102">
        <v>0.156</v>
      </c>
      <c r="AO46" s="102">
        <v>0.23300000000000001</v>
      </c>
      <c r="AP46" s="102">
        <v>7.0000000000000007E-2</v>
      </c>
      <c r="AQ46" s="102">
        <v>1.2E-2</v>
      </c>
      <c r="AR46" s="111">
        <v>0.69399999999999995</v>
      </c>
      <c r="AS46" s="101">
        <v>0.247</v>
      </c>
      <c r="AT46" s="102">
        <v>0.12</v>
      </c>
      <c r="AU46" s="102">
        <v>0.215</v>
      </c>
      <c r="AV46" s="102">
        <v>0.105</v>
      </c>
      <c r="AW46" s="102">
        <v>0.29099999999999998</v>
      </c>
      <c r="AX46" s="102">
        <v>0.159</v>
      </c>
      <c r="AY46" s="102">
        <v>-2.4E-2</v>
      </c>
      <c r="AZ46" s="104">
        <v>0.42</v>
      </c>
    </row>
    <row r="47" spans="1:52" ht="17" x14ac:dyDescent="0.2">
      <c r="A47" s="386"/>
      <c r="B47" s="68" t="s">
        <v>104</v>
      </c>
      <c r="C47" s="67" t="s">
        <v>103</v>
      </c>
      <c r="D47" s="66" t="s">
        <v>96</v>
      </c>
      <c r="E47" s="101">
        <v>0.39200000000000002</v>
      </c>
      <c r="F47" s="102">
        <v>0.16800000000000001</v>
      </c>
      <c r="G47" s="102">
        <v>0.40799999999999997</v>
      </c>
      <c r="H47" s="102">
        <v>0.151</v>
      </c>
      <c r="I47" s="102">
        <v>0.38800000000000001</v>
      </c>
      <c r="J47" s="102">
        <v>0.188</v>
      </c>
      <c r="K47" s="102">
        <v>2E-3</v>
      </c>
      <c r="L47" s="104">
        <v>0.95799999999999996</v>
      </c>
      <c r="M47" s="103">
        <v>0.39</v>
      </c>
      <c r="N47" s="102">
        <v>0.188</v>
      </c>
      <c r="O47" s="102">
        <v>0.54900000000000004</v>
      </c>
      <c r="P47" s="102">
        <v>0.214</v>
      </c>
      <c r="Q47" s="102">
        <v>0.376</v>
      </c>
      <c r="R47" s="102">
        <v>0.16200000000000001</v>
      </c>
      <c r="S47" s="102">
        <v>1.2999999999999999E-2</v>
      </c>
      <c r="T47" s="104">
        <v>0.78400000000000003</v>
      </c>
      <c r="U47" s="103">
        <v>0.28899999999999998</v>
      </c>
      <c r="V47" s="102">
        <v>0.16600000000000001</v>
      </c>
      <c r="W47" s="102">
        <v>0.33300000000000002</v>
      </c>
      <c r="X47" s="102">
        <v>0.21099999999999999</v>
      </c>
      <c r="Y47" s="102">
        <v>0.29599999999999999</v>
      </c>
      <c r="Z47" s="102">
        <v>0.189</v>
      </c>
      <c r="AA47" s="102">
        <v>-3.0000000000000001E-3</v>
      </c>
      <c r="AB47" s="104">
        <v>0.94099999999999995</v>
      </c>
      <c r="AC47" s="101">
        <v>0.308</v>
      </c>
      <c r="AD47" s="102">
        <v>0.127</v>
      </c>
      <c r="AE47" s="102">
        <v>0.30399999999999999</v>
      </c>
      <c r="AF47" s="102">
        <v>0.113</v>
      </c>
      <c r="AG47" s="102">
        <v>0.32900000000000001</v>
      </c>
      <c r="AH47" s="102">
        <v>7.6999999999999999E-2</v>
      </c>
      <c r="AI47" s="102">
        <v>-0.01</v>
      </c>
      <c r="AJ47" s="111">
        <v>0.68</v>
      </c>
      <c r="AK47" s="101">
        <v>0.25600000000000001</v>
      </c>
      <c r="AL47" s="102">
        <v>0.17899999999999999</v>
      </c>
      <c r="AM47" s="102">
        <v>0.32</v>
      </c>
      <c r="AN47" s="102">
        <v>0.184</v>
      </c>
      <c r="AO47" s="102">
        <v>0.26400000000000001</v>
      </c>
      <c r="AP47" s="102">
        <v>6.3E-2</v>
      </c>
      <c r="AQ47" s="102">
        <v>-2E-3</v>
      </c>
      <c r="AR47" s="111">
        <v>0.95599999999999996</v>
      </c>
      <c r="AS47" s="101">
        <v>0.23799999999999999</v>
      </c>
      <c r="AT47" s="102">
        <v>0.13800000000000001</v>
      </c>
      <c r="AU47" s="102">
        <v>0.2</v>
      </c>
      <c r="AV47" s="102">
        <v>5.8000000000000003E-2</v>
      </c>
      <c r="AW47" s="102">
        <v>0.28499999999999998</v>
      </c>
      <c r="AX47" s="102">
        <v>0.16200000000000001</v>
      </c>
      <c r="AY47" s="102">
        <v>-2.5999999999999999E-2</v>
      </c>
      <c r="AZ47" s="104">
        <v>0.372</v>
      </c>
    </row>
    <row r="48" spans="1:52" ht="17" x14ac:dyDescent="0.2">
      <c r="A48" s="386"/>
      <c r="B48" s="68" t="s">
        <v>102</v>
      </c>
      <c r="C48" s="67" t="s">
        <v>101</v>
      </c>
      <c r="D48" s="66" t="s">
        <v>96</v>
      </c>
      <c r="E48" s="101">
        <v>8.0000000000000002E-3</v>
      </c>
      <c r="F48" s="102">
        <v>1.7000000000000001E-2</v>
      </c>
      <c r="G48" s="102">
        <v>4.0000000000000001E-3</v>
      </c>
      <c r="H48" s="102">
        <v>1.2999999999999999E-2</v>
      </c>
      <c r="I48" s="102">
        <v>1.2E-2</v>
      </c>
      <c r="J48" s="102">
        <v>1.9E-2</v>
      </c>
      <c r="K48" s="102">
        <v>-2E-3</v>
      </c>
      <c r="L48" s="104">
        <v>0.59099999999999997</v>
      </c>
      <c r="M48" s="103">
        <v>2.5000000000000001E-2</v>
      </c>
      <c r="N48" s="102">
        <v>1.4E-2</v>
      </c>
      <c r="O48" s="102">
        <v>2.7E-2</v>
      </c>
      <c r="P48" s="102">
        <v>1.7000000000000001E-2</v>
      </c>
      <c r="Q48" s="102">
        <v>2.8000000000000001E-2</v>
      </c>
      <c r="R48" s="102">
        <v>1.7000000000000001E-2</v>
      </c>
      <c r="S48" s="102">
        <v>-1E-3</v>
      </c>
      <c r="T48" s="104">
        <v>0.69599999999999995</v>
      </c>
      <c r="U48" s="103">
        <v>2.1999999999999999E-2</v>
      </c>
      <c r="V48" s="102">
        <v>1.2E-2</v>
      </c>
      <c r="W48" s="102">
        <v>2.9000000000000001E-2</v>
      </c>
      <c r="X48" s="102">
        <v>1.4E-2</v>
      </c>
      <c r="Y48" s="102">
        <v>2.4E-2</v>
      </c>
      <c r="Z48" s="102">
        <v>8.9999999999999993E-3</v>
      </c>
      <c r="AA48" s="102">
        <v>-1E-3</v>
      </c>
      <c r="AB48" s="104">
        <v>0.69799999999999995</v>
      </c>
      <c r="AC48" s="101">
        <v>0.03</v>
      </c>
      <c r="AD48" s="102">
        <v>1.4E-2</v>
      </c>
      <c r="AE48" s="102">
        <v>2.4E-2</v>
      </c>
      <c r="AF48" s="102">
        <v>8.9999999999999993E-3</v>
      </c>
      <c r="AG48" s="102">
        <v>2.1999999999999999E-2</v>
      </c>
      <c r="AH48" s="102">
        <v>7.0000000000000001E-3</v>
      </c>
      <c r="AI48" s="102">
        <v>4.0000000000000001E-3</v>
      </c>
      <c r="AJ48" s="111">
        <v>0.112</v>
      </c>
      <c r="AK48" s="101">
        <v>0.02</v>
      </c>
      <c r="AL48" s="102">
        <v>0.01</v>
      </c>
      <c r="AM48" s="102">
        <v>0.02</v>
      </c>
      <c r="AN48" s="102">
        <v>1.2999999999999999E-2</v>
      </c>
      <c r="AO48" s="102">
        <v>1.7999999999999999E-2</v>
      </c>
      <c r="AP48" s="102">
        <v>1.0999999999999999E-2</v>
      </c>
      <c r="AQ48" s="102">
        <v>1E-3</v>
      </c>
      <c r="AR48" s="111">
        <v>0.70799999999999996</v>
      </c>
      <c r="AS48" s="101">
        <v>7.0000000000000001E-3</v>
      </c>
      <c r="AT48" s="102">
        <v>0.01</v>
      </c>
      <c r="AU48" s="102">
        <v>1.4999999999999999E-2</v>
      </c>
      <c r="AV48" s="102">
        <v>8.9999999999999993E-3</v>
      </c>
      <c r="AW48" s="102">
        <v>1.7999999999999999E-2</v>
      </c>
      <c r="AX48" s="102">
        <v>6.0000000000000001E-3</v>
      </c>
      <c r="AY48" s="102">
        <v>-6.0000000000000001E-3</v>
      </c>
      <c r="AZ48" s="104">
        <v>5.5100000000000001E-3</v>
      </c>
    </row>
    <row r="49" spans="1:52" ht="17" x14ac:dyDescent="0.2">
      <c r="A49" s="386"/>
      <c r="B49" s="68" t="s">
        <v>100</v>
      </c>
      <c r="C49" s="67" t="s">
        <v>99</v>
      </c>
      <c r="D49" s="66" t="s">
        <v>96</v>
      </c>
      <c r="E49" s="101">
        <v>8.0000000000000002E-3</v>
      </c>
      <c r="F49" s="102">
        <v>1.7000000000000001E-2</v>
      </c>
      <c r="G49" s="102">
        <v>1.2E-2</v>
      </c>
      <c r="H49" s="102">
        <v>1.9E-2</v>
      </c>
      <c r="I49" s="102">
        <v>1.6E-2</v>
      </c>
      <c r="J49" s="102">
        <v>2.1000000000000001E-2</v>
      </c>
      <c r="K49" s="102">
        <v>-4.0000000000000001E-3</v>
      </c>
      <c r="L49" s="104">
        <v>0.34599999999999997</v>
      </c>
      <c r="M49" s="103">
        <v>8.7999999999999995E-2</v>
      </c>
      <c r="N49" s="102">
        <v>0.05</v>
      </c>
      <c r="O49" s="102">
        <v>0.08</v>
      </c>
      <c r="P49" s="102">
        <v>3.5999999999999997E-2</v>
      </c>
      <c r="Q49" s="102">
        <v>7.8E-2</v>
      </c>
      <c r="R49" s="102">
        <v>0.05</v>
      </c>
      <c r="S49" s="102">
        <v>5.0000000000000001E-3</v>
      </c>
      <c r="T49" s="104">
        <v>0.66700000000000004</v>
      </c>
      <c r="U49" s="103">
        <v>8.6999999999999994E-2</v>
      </c>
      <c r="V49" s="102">
        <v>2.5999999999999999E-2</v>
      </c>
      <c r="W49" s="102">
        <v>0.16900000000000001</v>
      </c>
      <c r="X49" s="102">
        <v>0.19500000000000001</v>
      </c>
      <c r="Y49" s="102">
        <v>0.14699999999999999</v>
      </c>
      <c r="Z49" s="102">
        <v>0.107</v>
      </c>
      <c r="AA49" s="102">
        <v>-0.03</v>
      </c>
      <c r="AB49" s="104">
        <v>0.35499999999999998</v>
      </c>
      <c r="AC49" s="101">
        <v>0.06</v>
      </c>
      <c r="AD49" s="102">
        <v>0.03</v>
      </c>
      <c r="AE49" s="102">
        <v>5.8000000000000003E-2</v>
      </c>
      <c r="AF49" s="102">
        <v>2.1000000000000001E-2</v>
      </c>
      <c r="AG49" s="102">
        <v>5.2999999999999999E-2</v>
      </c>
      <c r="AH49" s="102">
        <v>1.7000000000000001E-2</v>
      </c>
      <c r="AI49" s="102">
        <v>3.0000000000000001E-3</v>
      </c>
      <c r="AJ49" s="111">
        <v>0.53900000000000003</v>
      </c>
      <c r="AK49" s="101">
        <v>0.04</v>
      </c>
      <c r="AL49" s="102">
        <v>2.4E-2</v>
      </c>
      <c r="AM49" s="102">
        <v>4.4999999999999998E-2</v>
      </c>
      <c r="AN49" s="102">
        <v>2.4E-2</v>
      </c>
      <c r="AO49" s="102">
        <v>3.5999999999999997E-2</v>
      </c>
      <c r="AP49" s="102">
        <v>0.02</v>
      </c>
      <c r="AQ49" s="102">
        <v>2E-3</v>
      </c>
      <c r="AR49" s="111">
        <v>0.68400000000000005</v>
      </c>
      <c r="AS49" s="101">
        <v>4.2000000000000003E-2</v>
      </c>
      <c r="AT49" s="102">
        <v>1.6E-2</v>
      </c>
      <c r="AU49" s="102">
        <v>5.5E-2</v>
      </c>
      <c r="AV49" s="102">
        <v>4.8000000000000001E-2</v>
      </c>
      <c r="AW49" s="102">
        <v>0.06</v>
      </c>
      <c r="AX49" s="102">
        <v>6.8000000000000005E-2</v>
      </c>
      <c r="AY49" s="102">
        <v>-8.9999999999999993E-3</v>
      </c>
      <c r="AZ49" s="104">
        <v>0.436</v>
      </c>
    </row>
    <row r="50" spans="1:52" ht="18" thickBot="1" x14ac:dyDescent="0.25">
      <c r="A50" s="387"/>
      <c r="B50" s="61" t="s">
        <v>98</v>
      </c>
      <c r="C50" s="60" t="s">
        <v>97</v>
      </c>
      <c r="D50" s="59" t="s">
        <v>96</v>
      </c>
      <c r="E50" s="105">
        <v>0</v>
      </c>
      <c r="F50" s="106">
        <v>0</v>
      </c>
      <c r="G50" s="106">
        <v>0</v>
      </c>
      <c r="H50" s="106">
        <v>0</v>
      </c>
      <c r="I50" s="106">
        <v>0</v>
      </c>
      <c r="J50" s="106">
        <v>0</v>
      </c>
      <c r="K50" s="106">
        <v>0</v>
      </c>
      <c r="L50" s="109" t="s">
        <v>25</v>
      </c>
      <c r="M50" s="107">
        <v>0</v>
      </c>
      <c r="N50" s="106">
        <v>0</v>
      </c>
      <c r="O50" s="106">
        <v>0</v>
      </c>
      <c r="P50" s="106">
        <v>0</v>
      </c>
      <c r="Q50" s="106">
        <v>0</v>
      </c>
      <c r="R50" s="106">
        <v>0</v>
      </c>
      <c r="S50" s="106">
        <v>0</v>
      </c>
      <c r="T50" s="109" t="s">
        <v>25</v>
      </c>
      <c r="U50" s="107">
        <v>0</v>
      </c>
      <c r="V50" s="106">
        <v>0</v>
      </c>
      <c r="W50" s="106">
        <v>0</v>
      </c>
      <c r="X50" s="106">
        <v>0</v>
      </c>
      <c r="Y50" s="106">
        <v>0</v>
      </c>
      <c r="Z50" s="106">
        <v>0</v>
      </c>
      <c r="AA50" s="106">
        <v>0</v>
      </c>
      <c r="AB50" s="109" t="s">
        <v>25</v>
      </c>
      <c r="AC50" s="105">
        <v>0</v>
      </c>
      <c r="AD50" s="106">
        <v>0</v>
      </c>
      <c r="AE50" s="106">
        <v>0</v>
      </c>
      <c r="AF50" s="106">
        <v>0</v>
      </c>
      <c r="AG50" s="106">
        <v>0</v>
      </c>
      <c r="AH50" s="106">
        <v>0</v>
      </c>
      <c r="AI50" s="106">
        <v>0</v>
      </c>
      <c r="AJ50" s="112" t="s">
        <v>25</v>
      </c>
      <c r="AK50" s="105">
        <v>0</v>
      </c>
      <c r="AL50" s="106">
        <v>0</v>
      </c>
      <c r="AM50" s="106">
        <v>0</v>
      </c>
      <c r="AN50" s="106">
        <v>0</v>
      </c>
      <c r="AO50" s="106">
        <v>0</v>
      </c>
      <c r="AP50" s="106">
        <v>0</v>
      </c>
      <c r="AQ50" s="106">
        <v>0</v>
      </c>
      <c r="AR50" s="112" t="s">
        <v>25</v>
      </c>
      <c r="AS50" s="105">
        <v>0</v>
      </c>
      <c r="AT50" s="106">
        <v>0</v>
      </c>
      <c r="AU50" s="106">
        <v>0</v>
      </c>
      <c r="AV50" s="106">
        <v>0</v>
      </c>
      <c r="AW50" s="106">
        <v>0</v>
      </c>
      <c r="AX50" s="106">
        <v>0</v>
      </c>
      <c r="AY50" s="106">
        <v>0</v>
      </c>
      <c r="AZ50" s="112" t="s">
        <v>25</v>
      </c>
    </row>
    <row r="52" spans="1:52" x14ac:dyDescent="0.2">
      <c r="A52" s="83" t="s">
        <v>229</v>
      </c>
    </row>
    <row r="53" spans="1:52" x14ac:dyDescent="0.2">
      <c r="A53" s="85" t="s">
        <v>236</v>
      </c>
    </row>
  </sheetData>
  <mergeCells count="30">
    <mergeCell ref="AW5:AX5"/>
    <mergeCell ref="AS5:AT5"/>
    <mergeCell ref="AU5:AV5"/>
    <mergeCell ref="A7:A17"/>
    <mergeCell ref="A18:A28"/>
    <mergeCell ref="AG5:AH5"/>
    <mergeCell ref="AC5:AD5"/>
    <mergeCell ref="AE5:AF5"/>
    <mergeCell ref="AK5:AL5"/>
    <mergeCell ref="AM5:AN5"/>
    <mergeCell ref="AO5:AP5"/>
    <mergeCell ref="A29:A35"/>
    <mergeCell ref="A36:A50"/>
    <mergeCell ref="I5:J5"/>
    <mergeCell ref="Q5:R5"/>
    <mergeCell ref="Y5:Z5"/>
    <mergeCell ref="E5:F5"/>
    <mergeCell ref="G5:H5"/>
    <mergeCell ref="M5:N5"/>
    <mergeCell ref="O5:P5"/>
    <mergeCell ref="U5:V5"/>
    <mergeCell ref="W5:X5"/>
    <mergeCell ref="E3:AB3"/>
    <mergeCell ref="AC3:AZ3"/>
    <mergeCell ref="E4:L4"/>
    <mergeCell ref="M4:T4"/>
    <mergeCell ref="U4:AB4"/>
    <mergeCell ref="AC4:AJ4"/>
    <mergeCell ref="AK4:AR4"/>
    <mergeCell ref="AS4:AZ4"/>
  </mergeCells>
  <conditionalFormatting sqref="L7:L12 AJ7:AJ9 T7:T50 L15:L50 AB7:AB50 AJ11:AJ12 AJ15:AJ50 AR7:AR50 AZ7:AZ50">
    <cfRule type="cellIs" dxfId="23" priority="10" operator="lessThanOrEqual">
      <formula>0.05</formula>
    </cfRule>
  </conditionalFormatting>
  <conditionalFormatting sqref="L13">
    <cfRule type="cellIs" dxfId="22" priority="9" operator="lessThanOrEqual">
      <formula>0.05</formula>
    </cfRule>
  </conditionalFormatting>
  <conditionalFormatting sqref="L14">
    <cfRule type="cellIs" dxfId="21" priority="8" operator="lessThanOrEqual">
      <formula>0.05</formula>
    </cfRule>
  </conditionalFormatting>
  <conditionalFormatting sqref="AJ10">
    <cfRule type="cellIs" dxfId="20" priority="7" operator="lessThanOrEqual">
      <formula>0.05</formula>
    </cfRule>
  </conditionalFormatting>
  <conditionalFormatting sqref="AJ13">
    <cfRule type="cellIs" dxfId="19" priority="3" operator="lessThanOrEqual">
      <formula>0.05</formula>
    </cfRule>
  </conditionalFormatting>
  <conditionalFormatting sqref="AJ14">
    <cfRule type="cellIs" dxfId="18" priority="2" operator="lessThanOrEqual">
      <formula>0.05</formula>
    </cfRule>
  </conditionalFormatting>
  <conditionalFormatting sqref="L7:L50 T7:T50 AB7:AB50 AJ7:AJ12 AR7:AR50 AZ7:AZ50 AJ15:AJ50">
    <cfRule type="cellIs" dxfId="17" priority="4" operator="between">
      <formula>0.05</formula>
      <formula>0.1</formula>
    </cfRule>
  </conditionalFormatting>
  <conditionalFormatting sqref="AJ13:AJ14">
    <cfRule type="cellIs" dxfId="16" priority="1" operator="between">
      <formula>0.05</formula>
      <formula>0.1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  <vt:lpstr>Table S12</vt:lpstr>
      <vt:lpstr>Table S13</vt:lpstr>
      <vt:lpstr>Table S14</vt:lpstr>
      <vt:lpstr>Table S15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Giuliana Giannuzzi</dc:creator>
  <cp:lastModifiedBy>Giuliana Giannuzzi</cp:lastModifiedBy>
  <dcterms:created xsi:type="dcterms:W3CDTF">2019-01-24T15:40:47Z</dcterms:created>
  <dcterms:modified xsi:type="dcterms:W3CDTF">2019-10-18T14:07:37Z</dcterms:modified>
</cp:coreProperties>
</file>